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270" windowWidth="14955" windowHeight="8190" firstSheet="1" activeTab="1"/>
  </bookViews>
  <sheets>
    <sheet name="Hoja2" sheetId="1" state="hidden" r:id="rId1"/>
    <sheet name="Camino" sheetId="2" r:id="rId2"/>
  </sheets>
  <definedNames>
    <definedName name="_xlnm.Print_Area" localSheetId="1">'Camino'!$A$1:$K$77</definedName>
    <definedName name="celda1">'Camino'!#REF!</definedName>
    <definedName name="cell1">'Camino'!#REF!</definedName>
    <definedName name="COL1">'Camino'!$N$5:$N$216</definedName>
    <definedName name="contr1">'Camino'!#REF!</definedName>
    <definedName name="control1">'Camino'!#REF!</definedName>
    <definedName name="indice1">'Camino'!#REF!</definedName>
    <definedName name="lista1">'Camino'!#REF!</definedName>
    <definedName name="lista1c">'Camino'!#REF!</definedName>
    <definedName name="rang1">'Camino'!$N$6:$N$215</definedName>
    <definedName name="rango1">'Hoja2'!$B$6:$B$215</definedName>
    <definedName name="rango1c">'Camino'!#REF!</definedName>
  </definedNames>
  <calcPr fullCalcOnLoad="1"/>
</workbook>
</file>

<file path=xl/sharedStrings.xml><?xml version="1.0" encoding="utf-8"?>
<sst xmlns="http://schemas.openxmlformats.org/spreadsheetml/2006/main" count="458" uniqueCount="233">
  <si>
    <t xml:space="preserve">LOCALIDAD </t>
  </si>
  <si>
    <t xml:space="preserve">KILOMETRO </t>
  </si>
  <si>
    <t>ALTITUD EN M.</t>
  </si>
  <si>
    <t xml:space="preserve">Roncesvalles </t>
  </si>
  <si>
    <t xml:space="preserve">Río Urrobi </t>
  </si>
  <si>
    <t xml:space="preserve">Espinal </t>
  </si>
  <si>
    <t xml:space="preserve">Salida colina Mezkiriz </t>
  </si>
  <si>
    <t xml:space="preserve">Mezkiriz </t>
  </si>
  <si>
    <t xml:space="preserve">Río </t>
  </si>
  <si>
    <t xml:space="preserve">Biskarreta-Gerendiain </t>
  </si>
  <si>
    <t xml:space="preserve">Lintzoain </t>
  </si>
  <si>
    <t xml:space="preserve">Zona Alta </t>
  </si>
  <si>
    <t xml:space="preserve">Pasos del Roldán </t>
  </si>
  <si>
    <t xml:space="preserve">Alto </t>
  </si>
  <si>
    <t xml:space="preserve">Alto Erro </t>
  </si>
  <si>
    <t xml:space="preserve">Zubiri </t>
  </si>
  <si>
    <t xml:space="preserve">Carretera Illaraz </t>
  </si>
  <si>
    <t xml:space="preserve">Cruce Camino </t>
  </si>
  <si>
    <t xml:space="preserve">Esquíroz (Fuente) </t>
  </si>
  <si>
    <t xml:space="preserve">Esquíroz (Cruce) </t>
  </si>
  <si>
    <t xml:space="preserve">Larrasoaña </t>
  </si>
  <si>
    <t xml:space="preserve">Zuriain </t>
  </si>
  <si>
    <t xml:space="preserve">Iroz </t>
  </si>
  <si>
    <t xml:space="preserve">Carretera Arre </t>
  </si>
  <si>
    <t xml:space="preserve">Pamplona </t>
  </si>
  <si>
    <t xml:space="preserve">Cizur Menor </t>
  </si>
  <si>
    <t xml:space="preserve">Zarikiegi </t>
  </si>
  <si>
    <t xml:space="preserve">Alto del Perdón </t>
  </si>
  <si>
    <t xml:space="preserve">Uterga (Puente) </t>
  </si>
  <si>
    <t xml:space="preserve">Muruzábal </t>
  </si>
  <si>
    <t xml:space="preserve">Cañada Real </t>
  </si>
  <si>
    <t xml:space="preserve">Obanos </t>
  </si>
  <si>
    <t xml:space="preserve">Puente la Reina </t>
  </si>
  <si>
    <t xml:space="preserve">Ruinas (Alto de la colina) </t>
  </si>
  <si>
    <t xml:space="preserve">Cruz (Alto) </t>
  </si>
  <si>
    <t xml:space="preserve">Cirauqui </t>
  </si>
  <si>
    <t xml:space="preserve">Calzada Romana </t>
  </si>
  <si>
    <t xml:space="preserve">Río Salado </t>
  </si>
  <si>
    <t xml:space="preserve">Lorca </t>
  </si>
  <si>
    <t xml:space="preserve">Villatuerta </t>
  </si>
  <si>
    <t xml:space="preserve">Fuente </t>
  </si>
  <si>
    <t xml:space="preserve">Estella (Puente suspendido) </t>
  </si>
  <si>
    <t xml:space="preserve">Estella (estación de servicio) </t>
  </si>
  <si>
    <t xml:space="preserve">Irache </t>
  </si>
  <si>
    <t xml:space="preserve">Azqueta </t>
  </si>
  <si>
    <t xml:space="preserve">Fuente Medieval </t>
  </si>
  <si>
    <t xml:space="preserve">Villamayor de Monjardín </t>
  </si>
  <si>
    <t xml:space="preserve">Los Arcos </t>
  </si>
  <si>
    <t xml:space="preserve">Sansol </t>
  </si>
  <si>
    <t xml:space="preserve">Torres del Río </t>
  </si>
  <si>
    <t xml:space="preserve">Cruce crtra. Bargota </t>
  </si>
  <si>
    <t xml:space="preserve">Viana </t>
  </si>
  <si>
    <t xml:space="preserve">Logroño (puente de piedra) </t>
  </si>
  <si>
    <t xml:space="preserve">Logroño (La Grajera) </t>
  </si>
  <si>
    <t xml:space="preserve">Alto (carretera) </t>
  </si>
  <si>
    <t xml:space="preserve">Alto de San Antón </t>
  </si>
  <si>
    <t xml:space="preserve">Nájera (puente) </t>
  </si>
  <si>
    <t xml:space="preserve">Nájera (zona alta) </t>
  </si>
  <si>
    <t xml:space="preserve">Azofra </t>
  </si>
  <si>
    <t xml:space="preserve">Rollo (crucifijo) </t>
  </si>
  <si>
    <t xml:space="preserve">Cirueña </t>
  </si>
  <si>
    <t xml:space="preserve">S. Domingo de la Calzada </t>
  </si>
  <si>
    <t xml:space="preserve">Grañón </t>
  </si>
  <si>
    <t xml:space="preserve">Redecilla del C. </t>
  </si>
  <si>
    <t xml:space="preserve">Viloria de la Rioja </t>
  </si>
  <si>
    <t xml:space="preserve">Belorado (puente) </t>
  </si>
  <si>
    <t xml:space="preserve">Villambistia </t>
  </si>
  <si>
    <t xml:space="preserve">Espinosa del C. </t>
  </si>
  <si>
    <t xml:space="preserve">Alto (caseta) </t>
  </si>
  <si>
    <t xml:space="preserve">Villafranca Montes de Oca </t>
  </si>
  <si>
    <t xml:space="preserve">Fuente de Mojapán </t>
  </si>
  <si>
    <t xml:space="preserve">Alto Monte </t>
  </si>
  <si>
    <t xml:space="preserve">Arroyo Peroja </t>
  </si>
  <si>
    <t xml:space="preserve">Cruces (Fuente Carnero) </t>
  </si>
  <si>
    <t xml:space="preserve">S. Juán de Ortega </t>
  </si>
  <si>
    <t xml:space="preserve">Agés (fuente) </t>
  </si>
  <si>
    <t xml:space="preserve">Atapuerca </t>
  </si>
  <si>
    <t xml:space="preserve">Alto (crucifijo) </t>
  </si>
  <si>
    <t xml:space="preserve">Villaval </t>
  </si>
  <si>
    <t xml:space="preserve">Cardenuela </t>
  </si>
  <si>
    <r>
      <t>Burgos (Arco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Fernán González)</t>
    </r>
    <r>
      <rPr>
        <sz val="10"/>
        <rFont val="Times New Roman"/>
        <family val="1"/>
      </rPr>
      <t xml:space="preserve"> </t>
    </r>
  </si>
  <si>
    <t xml:space="preserve">Tardajos </t>
  </si>
  <si>
    <t xml:space="preserve">Rabé de las Calzadas </t>
  </si>
  <si>
    <t xml:space="preserve">Alto del Páramo </t>
  </si>
  <si>
    <t xml:space="preserve">Hornillos del Camino </t>
  </si>
  <si>
    <t xml:space="preserve">Piedras </t>
  </si>
  <si>
    <t xml:space="preserve">Cruce carretera </t>
  </si>
  <si>
    <t xml:space="preserve">Hontanas </t>
  </si>
  <si>
    <t xml:space="preserve">Convento San Antón </t>
  </si>
  <si>
    <t xml:space="preserve">Castrojeriz (puente de S. Domingo) </t>
  </si>
  <si>
    <t xml:space="preserve">Cruce (después del río Odrilla) </t>
  </si>
  <si>
    <t xml:space="preserve">Alto Cuesta de Mostelares) </t>
  </si>
  <si>
    <t xml:space="preserve">Fuente del Piojo </t>
  </si>
  <si>
    <t xml:space="preserve">Itero de la Vega </t>
  </si>
  <si>
    <t xml:space="preserve">Boadilla del C. </t>
  </si>
  <si>
    <t xml:space="preserve">Frómista </t>
  </si>
  <si>
    <t xml:space="preserve">Población de Campos </t>
  </si>
  <si>
    <t xml:space="preserve">Revenga de Campos </t>
  </si>
  <si>
    <t xml:space="preserve">Carrión de los Condes </t>
  </si>
  <si>
    <t xml:space="preserve">Cruce carretera a Bustillo </t>
  </si>
  <si>
    <t xml:space="preserve">Calzadilla de la Cueza </t>
  </si>
  <si>
    <t xml:space="preserve">Cruce (area reposo) </t>
  </si>
  <si>
    <t xml:space="preserve">Terradillos de losTemplarios </t>
  </si>
  <si>
    <t xml:space="preserve">Moratinos </t>
  </si>
  <si>
    <t xml:space="preserve">San Nicolás del Real Camino </t>
  </si>
  <si>
    <t xml:space="preserve">Río Sequillo </t>
  </si>
  <si>
    <t xml:space="preserve">Sahagún (puente Trinidad) </t>
  </si>
  <si>
    <t xml:space="preserve">Bercianos del Camino </t>
  </si>
  <si>
    <t xml:space="preserve">Reliegos </t>
  </si>
  <si>
    <t xml:space="preserve">El Burgo Raneros </t>
  </si>
  <si>
    <t xml:space="preserve">Mansilla de las Mulas </t>
  </si>
  <si>
    <t xml:space="preserve">Puente Villarente </t>
  </si>
  <si>
    <t xml:space="preserve">Alto (cruce a Golpesar) </t>
  </si>
  <si>
    <t xml:space="preserve">León (catedral) </t>
  </si>
  <si>
    <t xml:space="preserve">Trobajo del Camino </t>
  </si>
  <si>
    <t xml:space="preserve">Virgen del Camino </t>
  </si>
  <si>
    <t xml:space="preserve">Valverde de la Virgen </t>
  </si>
  <si>
    <t xml:space="preserve">S. Miguel del C. </t>
  </si>
  <si>
    <t xml:space="preserve">S. Martín del C. </t>
  </si>
  <si>
    <t xml:space="preserve">Órbigo (puente romano) </t>
  </si>
  <si>
    <t xml:space="preserve">Hospital de Órbigo </t>
  </si>
  <si>
    <t xml:space="preserve">Crucifijo S. Toribio </t>
  </si>
  <si>
    <t xml:space="preserve">Astorga (catedral) </t>
  </si>
  <si>
    <t xml:space="preserve">Sta. Catalina de Somoza </t>
  </si>
  <si>
    <t xml:space="preserve">El Ganso </t>
  </si>
  <si>
    <t xml:space="preserve">Rabanal del C. (ermita San José) </t>
  </si>
  <si>
    <t xml:space="preserve">Rabanal del Camino (puente) </t>
  </si>
  <si>
    <t xml:space="preserve">Foncebadón (puente) </t>
  </si>
  <si>
    <t xml:space="preserve">Cruz de Ferro </t>
  </si>
  <si>
    <t xml:space="preserve">Manjarín </t>
  </si>
  <si>
    <t xml:space="preserve">Cruce base militar </t>
  </si>
  <si>
    <t xml:space="preserve">Cruz (cota más alta) </t>
  </si>
  <si>
    <t xml:space="preserve">Acebo </t>
  </si>
  <si>
    <t xml:space="preserve">Riego de Ambrós </t>
  </si>
  <si>
    <t xml:space="preserve">Casa Esagonale </t>
  </si>
  <si>
    <t xml:space="preserve">Molinaseca (puente) </t>
  </si>
  <si>
    <t xml:space="preserve">Campo </t>
  </si>
  <si>
    <t xml:space="preserve">Ponferrada (castillo templario) </t>
  </si>
  <si>
    <t xml:space="preserve">Urbanización Endesa (puente) </t>
  </si>
  <si>
    <t xml:space="preserve">Columbrianos (puente) </t>
  </si>
  <si>
    <t xml:space="preserve">Fuentesnuevas (puente) </t>
  </si>
  <si>
    <t xml:space="preserve">Camponaraya (puente) </t>
  </si>
  <si>
    <t xml:space="preserve">Cascabelos (Sta. María) </t>
  </si>
  <si>
    <t xml:space="preserve">Villafranca ( puente sobre río Burbia) </t>
  </si>
  <si>
    <t xml:space="preserve">Pereje (puente) </t>
  </si>
  <si>
    <t xml:space="preserve">Trabadelo (puente) </t>
  </si>
  <si>
    <t xml:space="preserve">Vega de Valcarce </t>
  </si>
  <si>
    <t xml:space="preserve">Herrerías (cruce) </t>
  </si>
  <si>
    <t xml:space="preserve">Puente río Valcarce </t>
  </si>
  <si>
    <t xml:space="preserve">La Faba (fuente) </t>
  </si>
  <si>
    <t xml:space="preserve">Laguna de Castilla </t>
  </si>
  <si>
    <t xml:space="preserve">Limite Cast. y Leon - Galicia </t>
  </si>
  <si>
    <t xml:space="preserve">O Cebreiro (cruce) </t>
  </si>
  <si>
    <t xml:space="preserve">Liñares (puente) </t>
  </si>
  <si>
    <t xml:space="preserve">Hospital da Condesa </t>
  </si>
  <si>
    <t xml:space="preserve">Padornelo (puente) </t>
  </si>
  <si>
    <t xml:space="preserve">Alto do Poio </t>
  </si>
  <si>
    <t xml:space="preserve">Fonfría (puente) </t>
  </si>
  <si>
    <t xml:space="preserve">Biduedo (ermita S. Pedro) </t>
  </si>
  <si>
    <t xml:space="preserve">Filloval (cruce) </t>
  </si>
  <si>
    <t xml:space="preserve">As Pasantes </t>
  </si>
  <si>
    <t xml:space="preserve">Triacastela </t>
  </si>
  <si>
    <t xml:space="preserve">Alto Casa San Xil </t>
  </si>
  <si>
    <t xml:space="preserve">Alto de Riocabo </t>
  </si>
  <si>
    <t xml:space="preserve">Furela (capilla) </t>
  </si>
  <si>
    <t xml:space="preserve">Aguiada (capilla) </t>
  </si>
  <si>
    <t xml:space="preserve">Sarria (Plaza Galicia) </t>
  </si>
  <si>
    <t xml:space="preserve">Sarria (Alto castillo) </t>
  </si>
  <si>
    <t xml:space="preserve">Vilei </t>
  </si>
  <si>
    <t xml:space="preserve">Morgade </t>
  </si>
  <si>
    <t xml:space="preserve">Portomarín </t>
  </si>
  <si>
    <t xml:space="preserve">Monte S. Antón </t>
  </si>
  <si>
    <t xml:space="preserve">Cruce (Fabrica ceramica) </t>
  </si>
  <si>
    <t xml:space="preserve">Gonzar </t>
  </si>
  <si>
    <t xml:space="preserve">Castromaior </t>
  </si>
  <si>
    <t xml:space="preserve">Alto Castromaior </t>
  </si>
  <si>
    <t xml:space="preserve">Hospital </t>
  </si>
  <si>
    <t xml:space="preserve">Ventas de Narón (capilla) </t>
  </si>
  <si>
    <t xml:space="preserve">Alto Sierra Ligonde </t>
  </si>
  <si>
    <t xml:space="preserve">Ligonde (Cruce) </t>
  </si>
  <si>
    <t xml:space="preserve">Eirexe </t>
  </si>
  <si>
    <t xml:space="preserve">Cruce (Portos-Monteroso) </t>
  </si>
  <si>
    <t xml:space="preserve">Rosario </t>
  </si>
  <si>
    <t xml:space="preserve">Palas de Rei </t>
  </si>
  <si>
    <t xml:space="preserve">Palas de Rei (puente) </t>
  </si>
  <si>
    <t xml:space="preserve">S. Xulián (Cruce) </t>
  </si>
  <si>
    <t xml:space="preserve">Casanova </t>
  </si>
  <si>
    <t xml:space="preserve">Coto (limite prov.) </t>
  </si>
  <si>
    <t xml:space="preserve">Leboreiro </t>
  </si>
  <si>
    <t xml:space="preserve">Furelos (puente) </t>
  </si>
  <si>
    <t xml:space="preserve">Melide (cementerio) </t>
  </si>
  <si>
    <t xml:space="preserve">Boente de Abaixo </t>
  </si>
  <si>
    <t xml:space="preserve">Ribadiso de Abaixo </t>
  </si>
  <si>
    <t xml:space="preserve">Arzúa (casa rectoral) </t>
  </si>
  <si>
    <t xml:space="preserve">Tabernavella </t>
  </si>
  <si>
    <t xml:space="preserve">Calle </t>
  </si>
  <si>
    <t xml:space="preserve">Salceda </t>
  </si>
  <si>
    <t xml:space="preserve">Empalme </t>
  </si>
  <si>
    <t xml:space="preserve">Arca (campo calcistico) </t>
  </si>
  <si>
    <t xml:space="preserve">Aeropuerto (cruce carretera Curtis) </t>
  </si>
  <si>
    <t xml:space="preserve">Puente de S. Paio </t>
  </si>
  <si>
    <t xml:space="preserve">Avacolla (puente) </t>
  </si>
  <si>
    <t xml:space="preserve">Monte do Gozo (puente de S. Marco) </t>
  </si>
  <si>
    <t xml:space="preserve">Santiago </t>
  </si>
  <si>
    <t xml:space="preserve">Cruce carretera  (puente Olnillos) 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</si>
  <si>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</si>
  <si>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</si>
  <si>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</si>
  <si>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</si>
  <si>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</si>
  <si>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</si>
  <si>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</si>
  <si>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</si>
  <si>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</si>
  <si>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Etapa 10</t>
  </si>
  <si>
    <t>Santiago</t>
  </si>
  <si>
    <t>Km Etapa</t>
  </si>
  <si>
    <t>Km total</t>
  </si>
  <si>
    <t xml:space="preserve">Burgos (Arco Fernán González) </t>
  </si>
  <si>
    <t>oriolalt@gmail.com</t>
  </si>
  <si>
    <t>CAMINO DE SANTIAGO</t>
  </si>
  <si>
    <t>Salida</t>
  </si>
  <si>
    <t>Llegada</t>
  </si>
  <si>
    <t>Km Faltan</t>
  </si>
  <si>
    <t>Desnivel</t>
  </si>
  <si>
    <t xml:space="preserve">Lintzoain Zona Alta </t>
  </si>
  <si>
    <t xml:space="preserve">Logroño Zona Alta </t>
  </si>
  <si>
    <t>Alto</t>
  </si>
  <si>
    <t xml:space="preserve">Alto  </t>
  </si>
  <si>
    <t xml:space="preserve">Alto   </t>
  </si>
  <si>
    <t xml:space="preserve">Alto     </t>
  </si>
  <si>
    <t xml:space="preserve">Alto      </t>
  </si>
  <si>
    <t>Lorca Zona Alta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</si>
</sst>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.25"/>
      <name val="Arial"/>
      <family val="0"/>
    </font>
    <font>
      <sz val="4.25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5"/>
      <name val="Arial"/>
      <family val="2"/>
    </font>
    <font>
      <sz val="13"/>
      <name val="Arial"/>
      <family val="0"/>
    </font>
    <font>
      <sz val="27.75"/>
      <name val="Arial"/>
      <family val="0"/>
    </font>
    <font>
      <sz val="10"/>
      <color indexed="9"/>
      <name val="Arial"/>
      <family val="0"/>
    </font>
    <font>
      <b/>
      <sz val="32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4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Arial"/>
      <family val="0"/>
    </font>
    <font>
      <b/>
      <u val="single"/>
      <sz val="26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6" fillId="0" borderId="22" xfId="0" applyFont="1" applyBorder="1" applyAlignment="1">
      <alignment horizontal="center" vertical="center" wrapText="1"/>
    </xf>
    <xf numFmtId="0" fontId="19" fillId="0" borderId="0" xfId="15" applyFont="1" applyBorder="1" applyAlignment="1">
      <alignment/>
    </xf>
    <xf numFmtId="0" fontId="20" fillId="0" borderId="0" xfId="0" applyFont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6025"/>
          <c:w val="0.84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Hoja2!$D$3</c:f>
              <c:strCache>
                <c:ptCount val="1"/>
                <c:pt idx="0">
                  <c:v>ALTITUD EN 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Hoja2!$C$4:$C$216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Hoja2!$D$4:$D$216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Hoja2!$H$51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strRef>
                  <c:f>Hoja2!$H$52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strRef>
                  <c:f>Hoja2!$H$53</c:f>
                  <c:strCache>
                    <c:ptCount val="1"/>
                    <c:pt idx="0">
                      <c:v>Logroño (puente de piedra)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strRef>
                  <c:f>Hoja2!$H$54</c:f>
                  <c:strCache>
                    <c:ptCount val="1"/>
                    <c:pt idx="0">
                      <c:v>S. Domingo de la Calzada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Hoja2!$H$55</c:f>
                  <c:strCache>
                    <c:ptCount val="1"/>
                    <c:pt idx="0">
                      <c:v>Burgos (Arco Fernán González)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strRef>
                  <c:f>Hoja2!$H$56</c:f>
                  <c:strCache>
                    <c:ptCount val="1"/>
                    <c:pt idx="0">
                      <c:v>Carrión de los Condes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strRef>
                  <c:f>Hoja2!$H$57</c:f>
                  <c:strCache>
                    <c:ptCount val="1"/>
                    <c:pt idx="0">
                      <c:v>León (catedral)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Hoja2!$H$58</c:f>
                  <c:strCache>
                    <c:ptCount val="1"/>
                    <c:pt idx="0">
                      <c:v>Ponferrada (castillo templario)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strRef>
                  <c:f>Hoja2!$H$59</c:f>
                  <c:strCache>
                    <c:ptCount val="1"/>
                    <c:pt idx="0">
                      <c:v>Sarria (Plaza Galicia)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strRef>
                  <c:f>Hoja2!$H$60</c:f>
                  <c:strCache>
                    <c:ptCount val="1"/>
                    <c:pt idx="0">
                      <c:v>Arzúa (casa rectoral)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strRef>
                  <c:f>Hoja2!$H$61</c:f>
                  <c:strCache>
                    <c:ptCount val="1"/>
                    <c:pt idx="0">
                      <c:v>Santiago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minus"/>
            <c:errValType val="fixedVal"/>
            <c:val val="1600"/>
            <c:noEndCap val="0"/>
            <c:spPr>
              <a:ln w="12700">
                <a:solidFill/>
                <a:prstDash val="sysDot"/>
              </a:ln>
            </c:spPr>
          </c:errBars>
          <c:xVal>
            <c:numRef>
              <c:f>Hoja2!$I$51:$I$61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Hoja2!$J$51:$J$61</c:f>
              <c:numCache>
                <c:ptCount val="11"/>
                <c:pt idx="0">
                  <c:v>1160</c:v>
                </c:pt>
                <c:pt idx="1">
                  <c:v>547</c:v>
                </c:pt>
                <c:pt idx="2">
                  <c:v>584</c:v>
                </c:pt>
                <c:pt idx="3">
                  <c:v>839</c:v>
                </c:pt>
                <c:pt idx="4">
                  <c:v>1060</c:v>
                </c:pt>
                <c:pt idx="5">
                  <c:v>1030</c:v>
                </c:pt>
                <c:pt idx="6">
                  <c:v>1023</c:v>
                </c:pt>
                <c:pt idx="7">
                  <c:v>741</c:v>
                </c:pt>
                <c:pt idx="8">
                  <c:v>640</c:v>
                </c:pt>
                <c:pt idx="9">
                  <c:v>585</c:v>
                </c:pt>
                <c:pt idx="10">
                  <c:v>460</c:v>
                </c:pt>
              </c:numCache>
            </c:numRef>
          </c:yVal>
          <c:smooth val="0"/>
        </c:ser>
        <c:axId val="9836400"/>
        <c:axId val="21418737"/>
      </c:scatterChart>
      <c:val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crossBetween val="midCat"/>
        <c:dispUnits/>
      </c:valAx>
      <c:valAx>
        <c:axId val="2141873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8364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4975"/>
          <c:w val="0.829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minus"/>
            <c:errValType val="fixedVal"/>
            <c:val val="1600"/>
            <c:noEndCap val="0"/>
          </c:errBars>
          <c:xVal>
            <c:numRef>
              <c:f>Hoja2!$I$51:$I$60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Hoja2!$J$51:$J$60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8550906"/>
        <c:axId val="57196107"/>
      </c:scatterChart>
      <c:val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crossBetween val="midCat"/>
        <c:dispUnits/>
      </c:valAx>
      <c:valAx>
        <c:axId val="5719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509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625"/>
          <c:w val="0.902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Hoja2!$D$3</c:f>
              <c:strCache>
                <c:ptCount val="1"/>
                <c:pt idx="0">
                  <c:v>ALTITUD EN M.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Hoja2!$C$4:$C$216</c:f>
              <c:numCache>
                <c:ptCount val="213"/>
                <c:pt idx="1">
                  <c:v>0</c:v>
                </c:pt>
                <c:pt idx="2">
                  <c:v>3.183</c:v>
                </c:pt>
                <c:pt idx="3">
                  <c:v>6.523</c:v>
                </c:pt>
                <c:pt idx="4">
                  <c:v>7.726</c:v>
                </c:pt>
                <c:pt idx="5">
                  <c:v>9.608</c:v>
                </c:pt>
                <c:pt idx="6">
                  <c:v>10.681</c:v>
                </c:pt>
                <c:pt idx="7">
                  <c:v>11.225</c:v>
                </c:pt>
                <c:pt idx="8">
                  <c:v>13.554</c:v>
                </c:pt>
                <c:pt idx="9">
                  <c:v>15.025</c:v>
                </c:pt>
                <c:pt idx="10">
                  <c:v>16.282</c:v>
                </c:pt>
                <c:pt idx="11">
                  <c:v>17.306</c:v>
                </c:pt>
                <c:pt idx="12">
                  <c:v>18.073</c:v>
                </c:pt>
                <c:pt idx="13">
                  <c:v>21.559</c:v>
                </c:pt>
                <c:pt idx="14">
                  <c:v>22.501</c:v>
                </c:pt>
                <c:pt idx="15">
                  <c:v>24.211</c:v>
                </c:pt>
                <c:pt idx="16">
                  <c:v>24.241</c:v>
                </c:pt>
                <c:pt idx="17">
                  <c:v>25.982</c:v>
                </c:pt>
                <c:pt idx="18">
                  <c:v>26.922</c:v>
                </c:pt>
                <c:pt idx="19">
                  <c:v>30.657</c:v>
                </c:pt>
                <c:pt idx="20">
                  <c:v>32.73</c:v>
                </c:pt>
                <c:pt idx="21">
                  <c:v>36.141</c:v>
                </c:pt>
                <c:pt idx="22">
                  <c:v>42.411</c:v>
                </c:pt>
                <c:pt idx="23">
                  <c:v>43.623</c:v>
                </c:pt>
                <c:pt idx="24">
                  <c:v>52.755</c:v>
                </c:pt>
                <c:pt idx="25">
                  <c:v>55.115</c:v>
                </c:pt>
                <c:pt idx="26">
                  <c:v>58.604</c:v>
                </c:pt>
                <c:pt idx="27">
                  <c:v>61.186</c:v>
                </c:pt>
                <c:pt idx="28">
                  <c:v>61.389</c:v>
                </c:pt>
                <c:pt idx="29">
                  <c:v>62.935</c:v>
                </c:pt>
                <c:pt idx="30">
                  <c:v>64.728</c:v>
                </c:pt>
                <c:pt idx="31">
                  <c:v>68.78</c:v>
                </c:pt>
                <c:pt idx="32">
                  <c:v>69.5</c:v>
                </c:pt>
                <c:pt idx="33">
                  <c:v>72.919</c:v>
                </c:pt>
                <c:pt idx="34">
                  <c:v>73.498</c:v>
                </c:pt>
                <c:pt idx="35">
                  <c:v>77.644</c:v>
                </c:pt>
                <c:pt idx="36">
                  <c:v>78.409</c:v>
                </c:pt>
                <c:pt idx="37">
                  <c:v>80.042</c:v>
                </c:pt>
                <c:pt idx="38">
                  <c:v>82.825</c:v>
                </c:pt>
                <c:pt idx="39">
                  <c:v>84.439</c:v>
                </c:pt>
                <c:pt idx="40">
                  <c:v>84.802</c:v>
                </c:pt>
                <c:pt idx="41">
                  <c:v>87.69</c:v>
                </c:pt>
                <c:pt idx="42">
                  <c:v>92.292</c:v>
                </c:pt>
                <c:pt idx="43">
                  <c:v>94.097</c:v>
                </c:pt>
                <c:pt idx="44">
                  <c:v>95.531</c:v>
                </c:pt>
                <c:pt idx="45">
                  <c:v>95.892</c:v>
                </c:pt>
                <c:pt idx="46">
                  <c:v>108.181</c:v>
                </c:pt>
                <c:pt idx="47">
                  <c:v>115.178</c:v>
                </c:pt>
                <c:pt idx="48">
                  <c:v>115.91</c:v>
                </c:pt>
                <c:pt idx="49">
                  <c:v>119.623</c:v>
                </c:pt>
                <c:pt idx="50">
                  <c:v>126.643</c:v>
                </c:pt>
                <c:pt idx="51">
                  <c:v>135.65</c:v>
                </c:pt>
                <c:pt idx="52">
                  <c:v>141.413</c:v>
                </c:pt>
                <c:pt idx="53">
                  <c:v>145.026</c:v>
                </c:pt>
                <c:pt idx="54">
                  <c:v>151.23</c:v>
                </c:pt>
                <c:pt idx="55">
                  <c:v>154.23</c:v>
                </c:pt>
                <c:pt idx="56">
                  <c:v>156.079</c:v>
                </c:pt>
                <c:pt idx="57">
                  <c:v>163.769</c:v>
                </c:pt>
                <c:pt idx="58">
                  <c:v>165.241</c:v>
                </c:pt>
                <c:pt idx="59">
                  <c:v>169.837</c:v>
                </c:pt>
                <c:pt idx="60">
                  <c:v>171.387</c:v>
                </c:pt>
                <c:pt idx="61">
                  <c:v>177.333</c:v>
                </c:pt>
                <c:pt idx="62">
                  <c:v>178.169</c:v>
                </c:pt>
                <c:pt idx="63">
                  <c:v>185.126</c:v>
                </c:pt>
                <c:pt idx="64">
                  <c:v>191.483</c:v>
                </c:pt>
                <c:pt idx="65">
                  <c:v>193.615</c:v>
                </c:pt>
                <c:pt idx="66">
                  <c:v>195.289</c:v>
                </c:pt>
                <c:pt idx="67">
                  <c:v>198.985</c:v>
                </c:pt>
                <c:pt idx="68">
                  <c:v>207.177</c:v>
                </c:pt>
                <c:pt idx="69">
                  <c:v>213.905</c:v>
                </c:pt>
                <c:pt idx="70">
                  <c:v>215.608</c:v>
                </c:pt>
                <c:pt idx="71">
                  <c:v>217.61</c:v>
                </c:pt>
                <c:pt idx="72">
                  <c:v>218.861</c:v>
                </c:pt>
                <c:pt idx="73">
                  <c:v>219.406</c:v>
                </c:pt>
                <c:pt idx="74">
                  <c:v>222.458</c:v>
                </c:pt>
                <c:pt idx="75">
                  <c:v>223.072</c:v>
                </c:pt>
                <c:pt idx="76">
                  <c:v>223.151</c:v>
                </c:pt>
                <c:pt idx="77">
                  <c:v>224.663</c:v>
                </c:pt>
                <c:pt idx="78">
                  <c:v>231.079</c:v>
                </c:pt>
                <c:pt idx="79">
                  <c:v>234.786</c:v>
                </c:pt>
                <c:pt idx="80">
                  <c:v>237.407</c:v>
                </c:pt>
                <c:pt idx="81">
                  <c:v>239.484</c:v>
                </c:pt>
                <c:pt idx="82">
                  <c:v>242.335</c:v>
                </c:pt>
                <c:pt idx="83">
                  <c:v>244.13</c:v>
                </c:pt>
                <c:pt idx="84">
                  <c:v>257.391</c:v>
                </c:pt>
                <c:pt idx="85">
                  <c:v>267.393</c:v>
                </c:pt>
                <c:pt idx="86">
                  <c:v>269.496</c:v>
                </c:pt>
                <c:pt idx="87">
                  <c:v>273.783</c:v>
                </c:pt>
                <c:pt idx="88">
                  <c:v>277.646</c:v>
                </c:pt>
                <c:pt idx="89">
                  <c:v>281.341</c:v>
                </c:pt>
                <c:pt idx="90">
                  <c:v>284.579</c:v>
                </c:pt>
                <c:pt idx="91">
                  <c:v>287.91</c:v>
                </c:pt>
                <c:pt idx="92">
                  <c:v>293.551</c:v>
                </c:pt>
                <c:pt idx="93">
                  <c:v>295.985</c:v>
                </c:pt>
                <c:pt idx="94">
                  <c:v>299.585</c:v>
                </c:pt>
                <c:pt idx="95">
                  <c:v>300.845</c:v>
                </c:pt>
                <c:pt idx="96">
                  <c:v>304.972</c:v>
                </c:pt>
                <c:pt idx="97">
                  <c:v>308.35</c:v>
                </c:pt>
                <c:pt idx="98">
                  <c:v>312.501</c:v>
                </c:pt>
                <c:pt idx="99">
                  <c:v>316.882</c:v>
                </c:pt>
                <c:pt idx="100">
                  <c:v>322.337</c:v>
                </c:pt>
                <c:pt idx="101">
                  <c:v>325.966</c:v>
                </c:pt>
                <c:pt idx="102">
                  <c:v>329.243</c:v>
                </c:pt>
                <c:pt idx="103">
                  <c:v>341.565</c:v>
                </c:pt>
                <c:pt idx="104">
                  <c:v>350.939</c:v>
                </c:pt>
                <c:pt idx="105">
                  <c:v>357.939</c:v>
                </c:pt>
                <c:pt idx="106">
                  <c:v>362.481</c:v>
                </c:pt>
                <c:pt idx="107">
                  <c:v>366.841</c:v>
                </c:pt>
                <c:pt idx="108">
                  <c:v>369.981</c:v>
                </c:pt>
                <c:pt idx="109">
                  <c:v>372.546</c:v>
                </c:pt>
                <c:pt idx="110">
                  <c:v>379.907</c:v>
                </c:pt>
                <c:pt idx="111">
                  <c:v>379.907</c:v>
                </c:pt>
                <c:pt idx="112">
                  <c:v>390.041</c:v>
                </c:pt>
                <c:pt idx="113">
                  <c:v>397.35</c:v>
                </c:pt>
                <c:pt idx="114">
                  <c:v>409.84</c:v>
                </c:pt>
                <c:pt idx="115">
                  <c:v>416.007</c:v>
                </c:pt>
                <c:pt idx="116">
                  <c:v>421.79</c:v>
                </c:pt>
                <c:pt idx="117">
                  <c:v>429.206</c:v>
                </c:pt>
                <c:pt idx="118">
                  <c:v>434.09</c:v>
                </c:pt>
                <c:pt idx="119">
                  <c:v>438.691</c:v>
                </c:pt>
                <c:pt idx="120">
                  <c:v>441.398</c:v>
                </c:pt>
                <c:pt idx="121">
                  <c:v>445.135</c:v>
                </c:pt>
                <c:pt idx="122">
                  <c:v>448.127</c:v>
                </c:pt>
                <c:pt idx="123">
                  <c:v>458.38</c:v>
                </c:pt>
                <c:pt idx="124">
                  <c:v>465.289</c:v>
                </c:pt>
                <c:pt idx="125">
                  <c:v>465.702</c:v>
                </c:pt>
                <c:pt idx="126">
                  <c:v>476.04</c:v>
                </c:pt>
                <c:pt idx="127">
                  <c:v>481.37</c:v>
                </c:pt>
                <c:pt idx="128">
                  <c:v>488.056</c:v>
                </c:pt>
                <c:pt idx="129">
                  <c:v>489.98</c:v>
                </c:pt>
                <c:pt idx="130">
                  <c:v>494.277</c:v>
                </c:pt>
                <c:pt idx="131">
                  <c:v>500.94</c:v>
                </c:pt>
                <c:pt idx="132">
                  <c:v>501.115</c:v>
                </c:pt>
                <c:pt idx="133">
                  <c:v>502.316</c:v>
                </c:pt>
                <c:pt idx="134">
                  <c:v>506.796</c:v>
                </c:pt>
                <c:pt idx="135">
                  <c:v>508.678</c:v>
                </c:pt>
                <c:pt idx="136">
                  <c:v>511.069</c:v>
                </c:pt>
                <c:pt idx="137">
                  <c:v>513.191</c:v>
                </c:pt>
                <c:pt idx="138">
                  <c:v>514.395</c:v>
                </c:pt>
                <c:pt idx="139">
                  <c:v>517.991</c:v>
                </c:pt>
                <c:pt idx="140">
                  <c:v>521.278</c:v>
                </c:pt>
                <c:pt idx="141">
                  <c:v>522.852</c:v>
                </c:pt>
                <c:pt idx="142">
                  <c:v>525.753</c:v>
                </c:pt>
                <c:pt idx="143">
                  <c:v>530.391</c:v>
                </c:pt>
                <c:pt idx="144">
                  <c:v>533.542</c:v>
                </c:pt>
                <c:pt idx="145">
                  <c:v>536.55</c:v>
                </c:pt>
                <c:pt idx="146">
                  <c:v>538.725</c:v>
                </c:pt>
                <c:pt idx="147">
                  <c:v>541.519</c:v>
                </c:pt>
                <c:pt idx="148">
                  <c:v>543.26</c:v>
                </c:pt>
                <c:pt idx="149">
                  <c:v>549.039</c:v>
                </c:pt>
                <c:pt idx="150">
                  <c:v>555.22</c:v>
                </c:pt>
                <c:pt idx="151">
                  <c:v>557.096</c:v>
                </c:pt>
                <c:pt idx="152">
                  <c:v>561.724</c:v>
                </c:pt>
                <c:pt idx="153">
                  <c:v>566.178</c:v>
                </c:pt>
                <c:pt idx="154">
                  <c:v>573.284</c:v>
                </c:pt>
                <c:pt idx="155">
                  <c:v>576.319</c:v>
                </c:pt>
                <c:pt idx="156">
                  <c:v>577.917</c:v>
                </c:pt>
                <c:pt idx="157">
                  <c:v>580.111</c:v>
                </c:pt>
                <c:pt idx="158">
                  <c:v>582.472</c:v>
                </c:pt>
                <c:pt idx="159">
                  <c:v>583.717</c:v>
                </c:pt>
                <c:pt idx="160">
                  <c:v>584.716</c:v>
                </c:pt>
                <c:pt idx="161">
                  <c:v>588.075</c:v>
                </c:pt>
                <c:pt idx="162">
                  <c:v>590.643</c:v>
                </c:pt>
                <c:pt idx="163">
                  <c:v>592.86</c:v>
                </c:pt>
                <c:pt idx="164">
                  <c:v>593.323</c:v>
                </c:pt>
                <c:pt idx="165">
                  <c:v>596.803</c:v>
                </c:pt>
                <c:pt idx="166">
                  <c:v>599.156</c:v>
                </c:pt>
                <c:pt idx="167">
                  <c:v>602.322</c:v>
                </c:pt>
                <c:pt idx="168">
                  <c:v>603.907</c:v>
                </c:pt>
                <c:pt idx="169">
                  <c:v>606.171</c:v>
                </c:pt>
                <c:pt idx="170">
                  <c:v>609.645</c:v>
                </c:pt>
                <c:pt idx="171">
                  <c:v>611.329</c:v>
                </c:pt>
                <c:pt idx="172">
                  <c:v>616.497</c:v>
                </c:pt>
                <c:pt idx="173">
                  <c:v>619.462</c:v>
                </c:pt>
                <c:pt idx="174">
                  <c:v>623.443</c:v>
                </c:pt>
                <c:pt idx="175">
                  <c:v>624.635</c:v>
                </c:pt>
                <c:pt idx="176">
                  <c:v>627.843</c:v>
                </c:pt>
                <c:pt idx="177">
                  <c:v>636.845</c:v>
                </c:pt>
                <c:pt idx="178">
                  <c:v>646.235</c:v>
                </c:pt>
                <c:pt idx="179">
                  <c:v>647.956</c:v>
                </c:pt>
                <c:pt idx="180">
                  <c:v>648.763</c:v>
                </c:pt>
                <c:pt idx="181">
                  <c:v>653.848</c:v>
                </c:pt>
                <c:pt idx="182">
                  <c:v>655.06</c:v>
                </c:pt>
                <c:pt idx="183">
                  <c:v>655.792</c:v>
                </c:pt>
                <c:pt idx="184">
                  <c:v>657.477</c:v>
                </c:pt>
                <c:pt idx="185">
                  <c:v>659.06</c:v>
                </c:pt>
                <c:pt idx="186">
                  <c:v>660.136</c:v>
                </c:pt>
                <c:pt idx="187">
                  <c:v>662.34</c:v>
                </c:pt>
                <c:pt idx="188">
                  <c:v>663.302</c:v>
                </c:pt>
                <c:pt idx="189">
                  <c:v>664.252</c:v>
                </c:pt>
                <c:pt idx="190">
                  <c:v>669.191</c:v>
                </c:pt>
                <c:pt idx="191">
                  <c:v>669.774</c:v>
                </c:pt>
                <c:pt idx="192">
                  <c:v>670.656</c:v>
                </c:pt>
                <c:pt idx="193">
                  <c:v>674.194</c:v>
                </c:pt>
                <c:pt idx="194">
                  <c:v>676.514</c:v>
                </c:pt>
                <c:pt idx="195">
                  <c:v>679.074</c:v>
                </c:pt>
                <c:pt idx="196">
                  <c:v>679.87</c:v>
                </c:pt>
                <c:pt idx="197">
                  <c:v>683.838</c:v>
                </c:pt>
                <c:pt idx="198">
                  <c:v>685.705</c:v>
                </c:pt>
                <c:pt idx="199">
                  <c:v>691.163</c:v>
                </c:pt>
                <c:pt idx="200">
                  <c:v>694.072</c:v>
                </c:pt>
                <c:pt idx="201">
                  <c:v>696.464</c:v>
                </c:pt>
                <c:pt idx="202">
                  <c:v>699.64</c:v>
                </c:pt>
                <c:pt idx="203">
                  <c:v>704.695</c:v>
                </c:pt>
                <c:pt idx="204">
                  <c:v>707.329</c:v>
                </c:pt>
                <c:pt idx="205">
                  <c:v>710.629</c:v>
                </c:pt>
                <c:pt idx="206">
                  <c:v>714.802</c:v>
                </c:pt>
                <c:pt idx="207">
                  <c:v>719.108</c:v>
                </c:pt>
                <c:pt idx="208">
                  <c:v>724.491</c:v>
                </c:pt>
                <c:pt idx="209">
                  <c:v>725.965</c:v>
                </c:pt>
                <c:pt idx="210">
                  <c:v>728.089</c:v>
                </c:pt>
                <c:pt idx="211">
                  <c:v>733.449</c:v>
                </c:pt>
                <c:pt idx="212">
                  <c:v>738.037</c:v>
                </c:pt>
              </c:numCache>
            </c:numRef>
          </c:xVal>
          <c:yVal>
            <c:numRef>
              <c:f>Hoja2!$D$4:$D$216</c:f>
              <c:numCache>
                <c:ptCount val="213"/>
                <c:pt idx="1">
                  <c:v>960</c:v>
                </c:pt>
                <c:pt idx="2">
                  <c:v>885</c:v>
                </c:pt>
                <c:pt idx="3">
                  <c:v>870</c:v>
                </c:pt>
                <c:pt idx="4">
                  <c:v>935</c:v>
                </c:pt>
                <c:pt idx="5">
                  <c:v>810</c:v>
                </c:pt>
                <c:pt idx="6">
                  <c:v>765</c:v>
                </c:pt>
                <c:pt idx="7">
                  <c:v>780</c:v>
                </c:pt>
                <c:pt idx="8">
                  <c:v>740</c:v>
                </c:pt>
                <c:pt idx="9">
                  <c:v>845</c:v>
                </c:pt>
                <c:pt idx="10">
                  <c:v>825</c:v>
                </c:pt>
                <c:pt idx="11">
                  <c:v>845</c:v>
                </c:pt>
                <c:pt idx="12">
                  <c:v>815</c:v>
                </c:pt>
                <c:pt idx="13">
                  <c:v>526</c:v>
                </c:pt>
                <c:pt idx="14">
                  <c:v>545</c:v>
                </c:pt>
                <c:pt idx="15">
                  <c:v>575</c:v>
                </c:pt>
                <c:pt idx="16">
                  <c:v>570</c:v>
                </c:pt>
                <c:pt idx="17">
                  <c:v>540</c:v>
                </c:pt>
                <c:pt idx="18">
                  <c:v>555</c:v>
                </c:pt>
                <c:pt idx="19">
                  <c:v>510</c:v>
                </c:pt>
                <c:pt idx="20">
                  <c:v>510</c:v>
                </c:pt>
                <c:pt idx="21">
                  <c:v>495</c:v>
                </c:pt>
                <c:pt idx="22">
                  <c:v>449</c:v>
                </c:pt>
                <c:pt idx="23">
                  <c:v>457</c:v>
                </c:pt>
                <c:pt idx="24">
                  <c:v>607</c:v>
                </c:pt>
                <c:pt idx="25">
                  <c:v>780</c:v>
                </c:pt>
                <c:pt idx="26">
                  <c:v>515</c:v>
                </c:pt>
                <c:pt idx="27">
                  <c:v>478</c:v>
                </c:pt>
                <c:pt idx="28">
                  <c:v>478</c:v>
                </c:pt>
                <c:pt idx="29">
                  <c:v>460</c:v>
                </c:pt>
                <c:pt idx="30">
                  <c:v>347</c:v>
                </c:pt>
                <c:pt idx="31">
                  <c:v>410</c:v>
                </c:pt>
                <c:pt idx="32">
                  <c:v>470</c:v>
                </c:pt>
                <c:pt idx="33">
                  <c:v>505</c:v>
                </c:pt>
                <c:pt idx="34">
                  <c:v>455</c:v>
                </c:pt>
                <c:pt idx="35">
                  <c:v>415</c:v>
                </c:pt>
                <c:pt idx="36">
                  <c:v>480</c:v>
                </c:pt>
                <c:pt idx="37">
                  <c:v>500</c:v>
                </c:pt>
                <c:pt idx="38">
                  <c:v>440</c:v>
                </c:pt>
                <c:pt idx="39">
                  <c:v>450</c:v>
                </c:pt>
                <c:pt idx="40">
                  <c:v>465</c:v>
                </c:pt>
                <c:pt idx="41">
                  <c:v>483</c:v>
                </c:pt>
                <c:pt idx="42">
                  <c:v>570</c:v>
                </c:pt>
                <c:pt idx="43">
                  <c:v>560</c:v>
                </c:pt>
                <c:pt idx="44">
                  <c:v>640</c:v>
                </c:pt>
                <c:pt idx="45">
                  <c:v>645</c:v>
                </c:pt>
                <c:pt idx="46">
                  <c:v>444</c:v>
                </c:pt>
                <c:pt idx="47">
                  <c:v>504</c:v>
                </c:pt>
                <c:pt idx="48">
                  <c:v>470</c:v>
                </c:pt>
                <c:pt idx="49">
                  <c:v>575</c:v>
                </c:pt>
                <c:pt idx="50">
                  <c:v>472</c:v>
                </c:pt>
                <c:pt idx="51">
                  <c:v>384</c:v>
                </c:pt>
                <c:pt idx="52">
                  <c:v>464</c:v>
                </c:pt>
                <c:pt idx="53">
                  <c:v>535</c:v>
                </c:pt>
                <c:pt idx="54">
                  <c:v>575</c:v>
                </c:pt>
                <c:pt idx="55">
                  <c:v>615</c:v>
                </c:pt>
                <c:pt idx="56">
                  <c:v>670</c:v>
                </c:pt>
                <c:pt idx="57">
                  <c:v>485</c:v>
                </c:pt>
                <c:pt idx="58">
                  <c:v>555</c:v>
                </c:pt>
                <c:pt idx="59">
                  <c:v>550</c:v>
                </c:pt>
                <c:pt idx="60">
                  <c:v>570</c:v>
                </c:pt>
                <c:pt idx="61">
                  <c:v>695</c:v>
                </c:pt>
                <c:pt idx="62">
                  <c:v>735</c:v>
                </c:pt>
                <c:pt idx="63">
                  <c:v>639</c:v>
                </c:pt>
                <c:pt idx="64">
                  <c:v>712</c:v>
                </c:pt>
                <c:pt idx="65">
                  <c:v>725</c:v>
                </c:pt>
                <c:pt idx="66">
                  <c:v>725</c:v>
                </c:pt>
                <c:pt idx="67">
                  <c:v>785</c:v>
                </c:pt>
                <c:pt idx="68">
                  <c:v>770</c:v>
                </c:pt>
                <c:pt idx="69">
                  <c:v>850</c:v>
                </c:pt>
                <c:pt idx="70">
                  <c:v>895</c:v>
                </c:pt>
                <c:pt idx="71">
                  <c:v>945</c:v>
                </c:pt>
                <c:pt idx="72">
                  <c:v>948</c:v>
                </c:pt>
                <c:pt idx="73">
                  <c:v>990</c:v>
                </c:pt>
                <c:pt idx="74">
                  <c:v>1135</c:v>
                </c:pt>
                <c:pt idx="75">
                  <c:v>1095</c:v>
                </c:pt>
                <c:pt idx="76">
                  <c:v>1115</c:v>
                </c:pt>
                <c:pt idx="77">
                  <c:v>1135</c:v>
                </c:pt>
                <c:pt idx="78">
                  <c:v>1000</c:v>
                </c:pt>
                <c:pt idx="79">
                  <c:v>970</c:v>
                </c:pt>
                <c:pt idx="80">
                  <c:v>950</c:v>
                </c:pt>
                <c:pt idx="81">
                  <c:v>1060</c:v>
                </c:pt>
                <c:pt idx="82">
                  <c:v>940</c:v>
                </c:pt>
                <c:pt idx="83">
                  <c:v>920</c:v>
                </c:pt>
                <c:pt idx="84">
                  <c:v>860</c:v>
                </c:pt>
                <c:pt idx="85">
                  <c:v>827</c:v>
                </c:pt>
                <c:pt idx="86">
                  <c:v>835</c:v>
                </c:pt>
                <c:pt idx="87">
                  <c:v>925</c:v>
                </c:pt>
                <c:pt idx="88">
                  <c:v>825</c:v>
                </c:pt>
                <c:pt idx="89">
                  <c:v>920</c:v>
                </c:pt>
                <c:pt idx="90">
                  <c:v>900</c:v>
                </c:pt>
                <c:pt idx="91">
                  <c:v>930</c:v>
                </c:pt>
                <c:pt idx="92">
                  <c:v>775</c:v>
                </c:pt>
                <c:pt idx="93">
                  <c:v>808</c:v>
                </c:pt>
                <c:pt idx="94">
                  <c:v>790</c:v>
                </c:pt>
                <c:pt idx="95">
                  <c:v>900</c:v>
                </c:pt>
                <c:pt idx="96">
                  <c:v>795</c:v>
                </c:pt>
                <c:pt idx="97">
                  <c:v>786</c:v>
                </c:pt>
                <c:pt idx="98">
                  <c:v>840</c:v>
                </c:pt>
                <c:pt idx="99">
                  <c:v>795</c:v>
                </c:pt>
                <c:pt idx="100">
                  <c:v>780</c:v>
                </c:pt>
                <c:pt idx="101">
                  <c:v>790</c:v>
                </c:pt>
                <c:pt idx="102">
                  <c:v>800</c:v>
                </c:pt>
                <c:pt idx="103">
                  <c:v>830</c:v>
                </c:pt>
                <c:pt idx="104">
                  <c:v>855</c:v>
                </c:pt>
                <c:pt idx="105">
                  <c:v>860</c:v>
                </c:pt>
                <c:pt idx="106">
                  <c:v>900</c:v>
                </c:pt>
                <c:pt idx="107">
                  <c:v>880</c:v>
                </c:pt>
                <c:pt idx="108">
                  <c:v>855</c:v>
                </c:pt>
                <c:pt idx="109">
                  <c:v>840</c:v>
                </c:pt>
                <c:pt idx="110">
                  <c:v>835</c:v>
                </c:pt>
                <c:pt idx="111">
                  <c:v>829</c:v>
                </c:pt>
                <c:pt idx="112">
                  <c:v>855</c:v>
                </c:pt>
                <c:pt idx="113">
                  <c:v>878</c:v>
                </c:pt>
                <c:pt idx="114">
                  <c:v>833</c:v>
                </c:pt>
                <c:pt idx="115">
                  <c:v>799</c:v>
                </c:pt>
                <c:pt idx="116">
                  <c:v>800</c:v>
                </c:pt>
                <c:pt idx="117">
                  <c:v>890</c:v>
                </c:pt>
                <c:pt idx="118">
                  <c:v>823</c:v>
                </c:pt>
                <c:pt idx="119">
                  <c:v>853</c:v>
                </c:pt>
                <c:pt idx="120">
                  <c:v>905</c:v>
                </c:pt>
                <c:pt idx="121">
                  <c:v>881</c:v>
                </c:pt>
                <c:pt idx="122">
                  <c:v>905</c:v>
                </c:pt>
                <c:pt idx="123">
                  <c:v>870</c:v>
                </c:pt>
                <c:pt idx="124">
                  <c:v>820</c:v>
                </c:pt>
                <c:pt idx="125">
                  <c:v>819</c:v>
                </c:pt>
                <c:pt idx="126">
                  <c:v>905</c:v>
                </c:pt>
                <c:pt idx="127">
                  <c:v>873</c:v>
                </c:pt>
                <c:pt idx="128">
                  <c:v>963</c:v>
                </c:pt>
                <c:pt idx="129">
                  <c:v>1012</c:v>
                </c:pt>
                <c:pt idx="130">
                  <c:v>1030</c:v>
                </c:pt>
                <c:pt idx="131">
                  <c:v>1140</c:v>
                </c:pt>
                <c:pt idx="132">
                  <c:v>1156</c:v>
                </c:pt>
                <c:pt idx="133">
                  <c:v>1198</c:v>
                </c:pt>
                <c:pt idx="134">
                  <c:v>1440</c:v>
                </c:pt>
                <c:pt idx="135">
                  <c:v>1505</c:v>
                </c:pt>
                <c:pt idx="136">
                  <c:v>1440</c:v>
                </c:pt>
                <c:pt idx="137">
                  <c:v>1497</c:v>
                </c:pt>
                <c:pt idx="138">
                  <c:v>1515</c:v>
                </c:pt>
                <c:pt idx="139">
                  <c:v>1156</c:v>
                </c:pt>
                <c:pt idx="140">
                  <c:v>950</c:v>
                </c:pt>
                <c:pt idx="141">
                  <c:v>865</c:v>
                </c:pt>
                <c:pt idx="142">
                  <c:v>620</c:v>
                </c:pt>
                <c:pt idx="143">
                  <c:v>550</c:v>
                </c:pt>
                <c:pt idx="144">
                  <c:v>541</c:v>
                </c:pt>
                <c:pt idx="145">
                  <c:v>560</c:v>
                </c:pt>
                <c:pt idx="146">
                  <c:v>535</c:v>
                </c:pt>
                <c:pt idx="147">
                  <c:v>530</c:v>
                </c:pt>
                <c:pt idx="148">
                  <c:v>505</c:v>
                </c:pt>
                <c:pt idx="149">
                  <c:v>486</c:v>
                </c:pt>
                <c:pt idx="150">
                  <c:v>590</c:v>
                </c:pt>
                <c:pt idx="151">
                  <c:v>511</c:v>
                </c:pt>
                <c:pt idx="152">
                  <c:v>550</c:v>
                </c:pt>
                <c:pt idx="153">
                  <c:v>585</c:v>
                </c:pt>
                <c:pt idx="154">
                  <c:v>630</c:v>
                </c:pt>
                <c:pt idx="155">
                  <c:v>702</c:v>
                </c:pt>
                <c:pt idx="156">
                  <c:v>707</c:v>
                </c:pt>
                <c:pt idx="157">
                  <c:v>917</c:v>
                </c:pt>
                <c:pt idx="158">
                  <c:v>1148</c:v>
                </c:pt>
                <c:pt idx="159">
                  <c:v>1245</c:v>
                </c:pt>
                <c:pt idx="160">
                  <c:v>1300</c:v>
                </c:pt>
                <c:pt idx="161">
                  <c:v>1264</c:v>
                </c:pt>
                <c:pt idx="162">
                  <c:v>1270</c:v>
                </c:pt>
                <c:pt idx="163">
                  <c:v>1295</c:v>
                </c:pt>
                <c:pt idx="164">
                  <c:v>1313</c:v>
                </c:pt>
                <c:pt idx="165">
                  <c:v>1290</c:v>
                </c:pt>
                <c:pt idx="166">
                  <c:v>1200</c:v>
                </c:pt>
                <c:pt idx="167">
                  <c:v>960</c:v>
                </c:pt>
                <c:pt idx="168">
                  <c:v>805</c:v>
                </c:pt>
                <c:pt idx="169">
                  <c:v>665</c:v>
                </c:pt>
                <c:pt idx="170">
                  <c:v>865</c:v>
                </c:pt>
                <c:pt idx="171">
                  <c:v>905</c:v>
                </c:pt>
                <c:pt idx="172">
                  <c:v>670</c:v>
                </c:pt>
                <c:pt idx="173">
                  <c:v>515</c:v>
                </c:pt>
                <c:pt idx="174">
                  <c:v>440</c:v>
                </c:pt>
                <c:pt idx="175">
                  <c:v>453</c:v>
                </c:pt>
                <c:pt idx="176">
                  <c:v>515</c:v>
                </c:pt>
                <c:pt idx="177">
                  <c:v>655</c:v>
                </c:pt>
                <c:pt idx="178">
                  <c:v>350</c:v>
                </c:pt>
                <c:pt idx="179">
                  <c:v>450</c:v>
                </c:pt>
                <c:pt idx="180">
                  <c:v>467</c:v>
                </c:pt>
                <c:pt idx="181">
                  <c:v>558</c:v>
                </c:pt>
                <c:pt idx="182">
                  <c:v>590</c:v>
                </c:pt>
                <c:pt idx="183">
                  <c:v>650</c:v>
                </c:pt>
                <c:pt idx="184">
                  <c:v>675</c:v>
                </c:pt>
                <c:pt idx="185">
                  <c:v>700</c:v>
                </c:pt>
                <c:pt idx="186">
                  <c:v>717</c:v>
                </c:pt>
                <c:pt idx="187">
                  <c:v>625</c:v>
                </c:pt>
                <c:pt idx="188">
                  <c:v>630</c:v>
                </c:pt>
                <c:pt idx="189">
                  <c:v>650</c:v>
                </c:pt>
                <c:pt idx="190">
                  <c:v>635</c:v>
                </c:pt>
                <c:pt idx="191">
                  <c:v>605</c:v>
                </c:pt>
                <c:pt idx="192">
                  <c:v>565</c:v>
                </c:pt>
                <c:pt idx="193">
                  <c:v>465</c:v>
                </c:pt>
                <c:pt idx="194">
                  <c:v>485</c:v>
                </c:pt>
                <c:pt idx="195">
                  <c:v>505</c:v>
                </c:pt>
                <c:pt idx="196">
                  <c:v>485</c:v>
                </c:pt>
                <c:pt idx="197">
                  <c:v>415</c:v>
                </c:pt>
                <c:pt idx="198">
                  <c:v>454</c:v>
                </c:pt>
                <c:pt idx="199">
                  <c:v>425</c:v>
                </c:pt>
                <c:pt idx="200">
                  <c:v>415</c:v>
                </c:pt>
                <c:pt idx="201">
                  <c:v>320</c:v>
                </c:pt>
                <c:pt idx="202">
                  <c:v>385</c:v>
                </c:pt>
                <c:pt idx="203">
                  <c:v>395</c:v>
                </c:pt>
                <c:pt idx="204">
                  <c:v>345</c:v>
                </c:pt>
                <c:pt idx="205">
                  <c:v>360</c:v>
                </c:pt>
                <c:pt idx="206">
                  <c:v>405</c:v>
                </c:pt>
                <c:pt idx="207">
                  <c:v>290</c:v>
                </c:pt>
                <c:pt idx="208">
                  <c:v>355</c:v>
                </c:pt>
                <c:pt idx="209">
                  <c:v>335</c:v>
                </c:pt>
                <c:pt idx="210">
                  <c:v>300</c:v>
                </c:pt>
                <c:pt idx="211">
                  <c:v>370</c:v>
                </c:pt>
                <c:pt idx="21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Hoja2!$H$51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strRef>
                  <c:f>Hoja2!$H$52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strRef>
                  <c:f>Hoja2!$H$53</c:f>
                  <c:strCache>
                    <c:ptCount val="1"/>
                    <c:pt idx="0">
                      <c:v>Logroño (puente de piedra)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strRef>
                  <c:f>Hoja2!$H$54</c:f>
                  <c:strCache>
                    <c:ptCount val="1"/>
                    <c:pt idx="0">
                      <c:v>S. Domingo de la Calzada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Hoja2!$H$55</c:f>
                  <c:strCache>
                    <c:ptCount val="1"/>
                    <c:pt idx="0">
                      <c:v>Burgos (Arco Fernán González)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strRef>
                  <c:f>Hoja2!$H$56</c:f>
                  <c:strCache>
                    <c:ptCount val="1"/>
                    <c:pt idx="0">
                      <c:v>Carrión de los Condes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strRef>
                  <c:f>Hoja2!$H$57</c:f>
                  <c:strCache>
                    <c:ptCount val="1"/>
                    <c:pt idx="0">
                      <c:v>León (catedral)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Hoja2!$H$58</c:f>
                  <c:strCache>
                    <c:ptCount val="1"/>
                    <c:pt idx="0">
                      <c:v>Ponferrada (castillo templario)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strRef>
                  <c:f>Hoja2!$H$59</c:f>
                  <c:strCache>
                    <c:ptCount val="1"/>
                    <c:pt idx="0">
                      <c:v>Sarria (Plaza Galicia)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strRef>
                  <c:f>Hoja2!$H$60</c:f>
                  <c:strCache>
                    <c:ptCount val="1"/>
                    <c:pt idx="0">
                      <c:v>Arzúa (casa rectoral)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strRef>
                  <c:f>Hoja2!$H$61</c:f>
                  <c:strCache>
                    <c:ptCount val="1"/>
                    <c:pt idx="0">
                      <c:v>Santiago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minus"/>
            <c:errValType val="fixedVal"/>
            <c:val val="1600"/>
            <c:noEndCap val="0"/>
            <c:spPr>
              <a:ln w="12700">
                <a:solidFill/>
                <a:prstDash val="sysDot"/>
              </a:ln>
            </c:spPr>
          </c:errBars>
          <c:xVal>
            <c:numRef>
              <c:f>Hoja2!$I$51:$I$61</c:f>
              <c:numCache>
                <c:ptCount val="11"/>
                <c:pt idx="0">
                  <c:v>0</c:v>
                </c:pt>
                <c:pt idx="1">
                  <c:v>64.728</c:v>
                </c:pt>
                <c:pt idx="2">
                  <c:v>135.65</c:v>
                </c:pt>
                <c:pt idx="3">
                  <c:v>185.126</c:v>
                </c:pt>
                <c:pt idx="4">
                  <c:v>257.391</c:v>
                </c:pt>
                <c:pt idx="5">
                  <c:v>341.565</c:v>
                </c:pt>
                <c:pt idx="6">
                  <c:v>434.09</c:v>
                </c:pt>
                <c:pt idx="7">
                  <c:v>533.542</c:v>
                </c:pt>
                <c:pt idx="8">
                  <c:v>623.443</c:v>
                </c:pt>
                <c:pt idx="9">
                  <c:v>699.64</c:v>
                </c:pt>
                <c:pt idx="10">
                  <c:v>738.037</c:v>
                </c:pt>
              </c:numCache>
            </c:numRef>
          </c:xVal>
          <c:yVal>
            <c:numRef>
              <c:f>Hoja2!$J$51:$J$61</c:f>
              <c:numCache>
                <c:ptCount val="11"/>
                <c:pt idx="0">
                  <c:v>1160</c:v>
                </c:pt>
                <c:pt idx="1">
                  <c:v>547</c:v>
                </c:pt>
                <c:pt idx="2">
                  <c:v>584</c:v>
                </c:pt>
                <c:pt idx="3">
                  <c:v>819</c:v>
                </c:pt>
                <c:pt idx="4">
                  <c:v>1060</c:v>
                </c:pt>
                <c:pt idx="5">
                  <c:v>950</c:v>
                </c:pt>
                <c:pt idx="6">
                  <c:v>1023</c:v>
                </c:pt>
                <c:pt idx="7">
                  <c:v>721</c:v>
                </c:pt>
                <c:pt idx="8">
                  <c:v>640</c:v>
                </c:pt>
                <c:pt idx="9">
                  <c:v>585</c:v>
                </c:pt>
                <c:pt idx="10">
                  <c:v>460</c:v>
                </c:pt>
              </c:numCache>
            </c:numRef>
          </c:yVal>
          <c:smooth val="0"/>
        </c:ser>
        <c:axId val="45002916"/>
        <c:axId val="2373061"/>
      </c:scatterChart>
      <c:val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crossBetween val="midCat"/>
        <c:dispUnits/>
      </c:valAx>
      <c:valAx>
        <c:axId val="237306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B0B0B0"/>
        </a:gs>
        <a:gs pos="100000">
          <a:srgbClr val="C0C0C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Camino!$F$51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525"/>
          <c:y val="0.14625"/>
          <c:w val="0.852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Camino!$D$51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5"/>
              <c:delete val="1"/>
            </c:dLbl>
            <c:dLbl>
              <c:idx val="49"/>
              <c:tx>
                <c:strRef>
                  <c:f>Camino!$E$51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Camino!$D$54:$D$103</c:f>
              <c:numCache/>
            </c:numRef>
          </c:xVal>
          <c:yVal>
            <c:numRef>
              <c:f>Camino!$E$54:$E$103</c:f>
              <c:numCache/>
            </c:numRef>
          </c:yVal>
          <c:smooth val="0"/>
        </c:ser>
        <c:axId val="21357550"/>
        <c:axId val="58000223"/>
      </c:scatterChart>
      <c:val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crossBetween val="midCat"/>
        <c:dispUnits/>
        <c:minorUnit val="10"/>
      </c:valAx>
      <c:valAx>
        <c:axId val="58000223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19050</xdr:rowOff>
    </xdr:from>
    <xdr:to>
      <xdr:col>14</xdr:col>
      <xdr:colOff>457200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677025" y="342900"/>
        <a:ext cx="66389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46</xdr:row>
      <xdr:rowOff>152400</xdr:rowOff>
    </xdr:from>
    <xdr:to>
      <xdr:col>16</xdr:col>
      <xdr:colOff>0</xdr:colOff>
      <xdr:row>62</xdr:row>
      <xdr:rowOff>104775</xdr:rowOff>
    </xdr:to>
    <xdr:graphicFrame>
      <xdr:nvGraphicFramePr>
        <xdr:cNvPr id="2" name="Chart 3"/>
        <xdr:cNvGraphicFramePr/>
      </xdr:nvGraphicFramePr>
      <xdr:xfrm>
        <a:off x="9715500" y="7572375"/>
        <a:ext cx="46672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57150</xdr:rowOff>
    </xdr:from>
    <xdr:to>
      <xdr:col>10</xdr:col>
      <xdr:colOff>381000</xdr:colOff>
      <xdr:row>40</xdr:row>
      <xdr:rowOff>104775</xdr:rowOff>
    </xdr:to>
    <xdr:graphicFrame>
      <xdr:nvGraphicFramePr>
        <xdr:cNvPr id="1" name="Chart 11"/>
        <xdr:cNvGraphicFramePr/>
      </xdr:nvGraphicFramePr>
      <xdr:xfrm>
        <a:off x="381000" y="4000500"/>
        <a:ext cx="68675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152400</xdr:rowOff>
    </xdr:from>
    <xdr:to>
      <xdr:col>10</xdr:col>
      <xdr:colOff>695325</xdr:colOff>
      <xdr:row>75</xdr:row>
      <xdr:rowOff>9525</xdr:rowOff>
    </xdr:to>
    <xdr:graphicFrame>
      <xdr:nvGraphicFramePr>
        <xdr:cNvPr id="2" name="Chart 13"/>
        <xdr:cNvGraphicFramePr/>
      </xdr:nvGraphicFramePr>
      <xdr:xfrm>
        <a:off x="295275" y="9067800"/>
        <a:ext cx="72675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iolalt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C40">
      <selection activeCell="J57" sqref="J57"/>
    </sheetView>
  </sheetViews>
  <sheetFormatPr defaultColWidth="11.421875" defaultRowHeight="12.75"/>
  <cols>
    <col min="2" max="2" width="33.57421875" style="0" customWidth="1"/>
    <col min="3" max="3" width="12.7109375" style="22" customWidth="1"/>
    <col min="4" max="5" width="14.140625" style="22" customWidth="1"/>
    <col min="7" max="7" width="3.00390625" style="0" bestFit="1" customWidth="1"/>
    <col min="8" max="8" width="23.8515625" style="0" customWidth="1"/>
  </cols>
  <sheetData>
    <row r="3" spans="2:5" ht="12.75" customHeight="1">
      <c r="B3" s="49" t="s">
        <v>0</v>
      </c>
      <c r="C3" s="51" t="s">
        <v>1</v>
      </c>
      <c r="D3" s="53" t="s">
        <v>2</v>
      </c>
      <c r="E3" s="24"/>
    </row>
    <row r="4" spans="2:5" ht="10.5" customHeight="1">
      <c r="B4" s="50"/>
      <c r="C4" s="52"/>
      <c r="D4" s="54"/>
      <c r="E4" s="24"/>
    </row>
    <row r="5" spans="1:5" ht="12.75">
      <c r="A5">
        <v>0</v>
      </c>
      <c r="B5" s="7" t="s">
        <v>3</v>
      </c>
      <c r="C5" s="11">
        <v>0</v>
      </c>
      <c r="D5" s="12">
        <v>960</v>
      </c>
      <c r="E5" s="25"/>
    </row>
    <row r="6" spans="1:6" ht="12.75">
      <c r="A6">
        <v>1</v>
      </c>
      <c r="B6" s="2" t="s">
        <v>4</v>
      </c>
      <c r="C6" s="13">
        <v>3.183</v>
      </c>
      <c r="D6" s="14">
        <v>885</v>
      </c>
      <c r="E6" s="25">
        <f>IF(D6&gt;D5,D6-D5,0)</f>
        <v>0</v>
      </c>
      <c r="F6">
        <f>E6+F5</f>
        <v>0</v>
      </c>
    </row>
    <row r="7" spans="1:6" ht="12.75">
      <c r="A7">
        <v>2</v>
      </c>
      <c r="B7" s="2" t="s">
        <v>5</v>
      </c>
      <c r="C7" s="13">
        <v>6.523</v>
      </c>
      <c r="D7" s="14">
        <v>870</v>
      </c>
      <c r="E7" s="25">
        <f aca="true" t="shared" si="0" ref="E7:E70">IF(D7&gt;D6,D7-D6,0)</f>
        <v>0</v>
      </c>
      <c r="F7">
        <f aca="true" t="shared" si="1" ref="F7:F70">E7+F6</f>
        <v>0</v>
      </c>
    </row>
    <row r="8" spans="1:6" ht="12.75">
      <c r="A8">
        <v>3</v>
      </c>
      <c r="B8" s="2" t="s">
        <v>6</v>
      </c>
      <c r="C8" s="13">
        <v>7.726</v>
      </c>
      <c r="D8" s="14">
        <v>935</v>
      </c>
      <c r="E8" s="25">
        <f t="shared" si="0"/>
        <v>65</v>
      </c>
      <c r="F8">
        <f t="shared" si="1"/>
        <v>65</v>
      </c>
    </row>
    <row r="9" spans="1:6" ht="12.75">
      <c r="A9">
        <v>4</v>
      </c>
      <c r="B9" s="2" t="s">
        <v>7</v>
      </c>
      <c r="C9" s="13">
        <v>9.608</v>
      </c>
      <c r="D9" s="14">
        <v>810</v>
      </c>
      <c r="E9" s="25">
        <f t="shared" si="0"/>
        <v>0</v>
      </c>
      <c r="F9">
        <f t="shared" si="1"/>
        <v>65</v>
      </c>
    </row>
    <row r="10" spans="1:6" ht="12.75">
      <c r="A10">
        <v>5</v>
      </c>
      <c r="B10" s="2" t="s">
        <v>8</v>
      </c>
      <c r="C10" s="13">
        <v>10.681</v>
      </c>
      <c r="D10" s="14">
        <v>765</v>
      </c>
      <c r="E10" s="25">
        <f t="shared" si="0"/>
        <v>0</v>
      </c>
      <c r="F10">
        <f t="shared" si="1"/>
        <v>65</v>
      </c>
    </row>
    <row r="11" spans="1:6" ht="12.75">
      <c r="A11">
        <v>6</v>
      </c>
      <c r="B11" s="2" t="s">
        <v>9</v>
      </c>
      <c r="C11" s="13">
        <v>11.225</v>
      </c>
      <c r="D11" s="14">
        <v>780</v>
      </c>
      <c r="E11" s="25">
        <f t="shared" si="0"/>
        <v>15</v>
      </c>
      <c r="F11">
        <f t="shared" si="1"/>
        <v>80</v>
      </c>
    </row>
    <row r="12" spans="1:6" ht="12.75">
      <c r="A12">
        <v>7</v>
      </c>
      <c r="B12" s="2" t="s">
        <v>10</v>
      </c>
      <c r="C12" s="13">
        <v>13.554</v>
      </c>
      <c r="D12" s="14">
        <v>740</v>
      </c>
      <c r="E12" s="25">
        <f t="shared" si="0"/>
        <v>0</v>
      </c>
      <c r="F12">
        <f t="shared" si="1"/>
        <v>80</v>
      </c>
    </row>
    <row r="13" spans="1:6" ht="12.75">
      <c r="A13">
        <v>8</v>
      </c>
      <c r="B13" s="2" t="s">
        <v>11</v>
      </c>
      <c r="C13" s="13">
        <v>15.025</v>
      </c>
      <c r="D13" s="14">
        <v>845</v>
      </c>
      <c r="E13" s="25">
        <f t="shared" si="0"/>
        <v>105</v>
      </c>
      <c r="F13">
        <f t="shared" si="1"/>
        <v>185</v>
      </c>
    </row>
    <row r="14" spans="1:6" ht="12.75">
      <c r="A14">
        <v>9</v>
      </c>
      <c r="B14" s="2" t="s">
        <v>12</v>
      </c>
      <c r="C14" s="13">
        <v>16.282</v>
      </c>
      <c r="D14" s="14">
        <v>825</v>
      </c>
      <c r="E14" s="25">
        <f t="shared" si="0"/>
        <v>0</v>
      </c>
      <c r="F14">
        <f t="shared" si="1"/>
        <v>185</v>
      </c>
    </row>
    <row r="15" spans="1:6" ht="12.75">
      <c r="A15">
        <v>10</v>
      </c>
      <c r="B15" s="2" t="s">
        <v>13</v>
      </c>
      <c r="C15" s="13">
        <v>17.306</v>
      </c>
      <c r="D15" s="14">
        <v>845</v>
      </c>
      <c r="E15" s="25">
        <f t="shared" si="0"/>
        <v>20</v>
      </c>
      <c r="F15">
        <f t="shared" si="1"/>
        <v>205</v>
      </c>
    </row>
    <row r="16" spans="1:6" ht="12.75">
      <c r="A16">
        <v>11</v>
      </c>
      <c r="B16" s="2" t="s">
        <v>14</v>
      </c>
      <c r="C16" s="13">
        <v>18.073</v>
      </c>
      <c r="D16" s="14">
        <v>815</v>
      </c>
      <c r="E16" s="25">
        <f t="shared" si="0"/>
        <v>0</v>
      </c>
      <c r="F16">
        <f t="shared" si="1"/>
        <v>205</v>
      </c>
    </row>
    <row r="17" spans="1:6" ht="12.75">
      <c r="A17">
        <v>12</v>
      </c>
      <c r="B17" s="2" t="s">
        <v>15</v>
      </c>
      <c r="C17" s="13">
        <v>21.559</v>
      </c>
      <c r="D17" s="14">
        <v>526</v>
      </c>
      <c r="E17" s="25">
        <f t="shared" si="0"/>
        <v>0</v>
      </c>
      <c r="F17">
        <f t="shared" si="1"/>
        <v>205</v>
      </c>
    </row>
    <row r="18" spans="1:6" ht="12.75">
      <c r="A18">
        <v>13</v>
      </c>
      <c r="B18" s="2" t="s">
        <v>16</v>
      </c>
      <c r="C18" s="13">
        <v>22.501</v>
      </c>
      <c r="D18" s="14">
        <v>545</v>
      </c>
      <c r="E18" s="25">
        <f t="shared" si="0"/>
        <v>19</v>
      </c>
      <c r="F18">
        <f t="shared" si="1"/>
        <v>224</v>
      </c>
    </row>
    <row r="19" spans="1:6" ht="12.75">
      <c r="A19">
        <v>14</v>
      </c>
      <c r="B19" s="2" t="s">
        <v>17</v>
      </c>
      <c r="C19" s="13">
        <v>24.211</v>
      </c>
      <c r="D19" s="14">
        <v>575</v>
      </c>
      <c r="E19" s="25">
        <f t="shared" si="0"/>
        <v>30</v>
      </c>
      <c r="F19">
        <f t="shared" si="1"/>
        <v>254</v>
      </c>
    </row>
    <row r="20" spans="1:6" ht="12.75">
      <c r="A20">
        <v>15</v>
      </c>
      <c r="B20" s="2" t="s">
        <v>18</v>
      </c>
      <c r="C20" s="13">
        <v>24.241</v>
      </c>
      <c r="D20" s="14">
        <v>570</v>
      </c>
      <c r="E20" s="25">
        <f t="shared" si="0"/>
        <v>0</v>
      </c>
      <c r="F20">
        <f t="shared" si="1"/>
        <v>254</v>
      </c>
    </row>
    <row r="21" spans="1:6" ht="12.75">
      <c r="A21">
        <v>16</v>
      </c>
      <c r="B21" s="2" t="s">
        <v>19</v>
      </c>
      <c r="C21" s="13">
        <v>25.982</v>
      </c>
      <c r="D21" s="14">
        <v>540</v>
      </c>
      <c r="E21" s="25">
        <f t="shared" si="0"/>
        <v>0</v>
      </c>
      <c r="F21">
        <f t="shared" si="1"/>
        <v>254</v>
      </c>
    </row>
    <row r="22" spans="1:6" ht="12.75">
      <c r="A22">
        <v>17</v>
      </c>
      <c r="B22" s="2" t="s">
        <v>20</v>
      </c>
      <c r="C22" s="13">
        <v>26.922</v>
      </c>
      <c r="D22" s="14">
        <v>555</v>
      </c>
      <c r="E22" s="25">
        <f t="shared" si="0"/>
        <v>15</v>
      </c>
      <c r="F22">
        <f t="shared" si="1"/>
        <v>269</v>
      </c>
    </row>
    <row r="23" spans="1:6" ht="12.75">
      <c r="A23">
        <v>18</v>
      </c>
      <c r="B23" s="2" t="s">
        <v>21</v>
      </c>
      <c r="C23" s="13">
        <v>30.657</v>
      </c>
      <c r="D23" s="14">
        <v>510</v>
      </c>
      <c r="E23" s="25">
        <f t="shared" si="0"/>
        <v>0</v>
      </c>
      <c r="F23">
        <f t="shared" si="1"/>
        <v>269</v>
      </c>
    </row>
    <row r="24" spans="1:6" ht="12.75">
      <c r="A24">
        <v>19</v>
      </c>
      <c r="B24" s="2" t="s">
        <v>22</v>
      </c>
      <c r="C24" s="13">
        <v>32.73</v>
      </c>
      <c r="D24" s="14">
        <v>510</v>
      </c>
      <c r="E24" s="25">
        <f t="shared" si="0"/>
        <v>0</v>
      </c>
      <c r="F24">
        <f t="shared" si="1"/>
        <v>269</v>
      </c>
    </row>
    <row r="25" spans="1:6" ht="12.75">
      <c r="A25">
        <v>20</v>
      </c>
      <c r="B25" s="2" t="s">
        <v>23</v>
      </c>
      <c r="C25" s="13">
        <v>36.141</v>
      </c>
      <c r="D25" s="14">
        <v>495</v>
      </c>
      <c r="E25" s="25">
        <f t="shared" si="0"/>
        <v>0</v>
      </c>
      <c r="F25">
        <f t="shared" si="1"/>
        <v>269</v>
      </c>
    </row>
    <row r="26" spans="1:6" ht="12.75">
      <c r="A26">
        <v>21</v>
      </c>
      <c r="B26" s="2" t="s">
        <v>24</v>
      </c>
      <c r="C26" s="13">
        <v>42.411</v>
      </c>
      <c r="D26" s="14">
        <v>449</v>
      </c>
      <c r="E26" s="25">
        <f t="shared" si="0"/>
        <v>0</v>
      </c>
      <c r="F26">
        <f t="shared" si="1"/>
        <v>269</v>
      </c>
    </row>
    <row r="27" spans="1:6" ht="12.75">
      <c r="A27">
        <v>22</v>
      </c>
      <c r="B27" s="2" t="s">
        <v>25</v>
      </c>
      <c r="C27" s="13">
        <v>43.623</v>
      </c>
      <c r="D27" s="14">
        <v>457</v>
      </c>
      <c r="E27" s="25">
        <f t="shared" si="0"/>
        <v>8</v>
      </c>
      <c r="F27">
        <f t="shared" si="1"/>
        <v>277</v>
      </c>
    </row>
    <row r="28" spans="1:6" ht="12.75">
      <c r="A28">
        <v>23</v>
      </c>
      <c r="B28" s="2" t="s">
        <v>26</v>
      </c>
      <c r="C28" s="13">
        <v>52.755</v>
      </c>
      <c r="D28" s="14">
        <v>607</v>
      </c>
      <c r="E28" s="25">
        <f t="shared" si="0"/>
        <v>150</v>
      </c>
      <c r="F28">
        <f t="shared" si="1"/>
        <v>427</v>
      </c>
    </row>
    <row r="29" spans="1:6" ht="12.75">
      <c r="A29">
        <v>24</v>
      </c>
      <c r="B29" s="2" t="s">
        <v>27</v>
      </c>
      <c r="C29" s="13">
        <v>55.115</v>
      </c>
      <c r="D29" s="14">
        <v>780</v>
      </c>
      <c r="E29" s="25">
        <f t="shared" si="0"/>
        <v>173</v>
      </c>
      <c r="F29">
        <f t="shared" si="1"/>
        <v>600</v>
      </c>
    </row>
    <row r="30" spans="1:6" ht="12.75">
      <c r="A30">
        <v>25</v>
      </c>
      <c r="B30" s="2" t="s">
        <v>28</v>
      </c>
      <c r="C30" s="13">
        <v>58.604</v>
      </c>
      <c r="D30" s="14">
        <v>515</v>
      </c>
      <c r="E30" s="25">
        <f t="shared" si="0"/>
        <v>0</v>
      </c>
      <c r="F30">
        <f t="shared" si="1"/>
        <v>600</v>
      </c>
    </row>
    <row r="31" spans="1:6" ht="12.75">
      <c r="A31">
        <v>26</v>
      </c>
      <c r="B31" s="2" t="s">
        <v>29</v>
      </c>
      <c r="C31" s="13">
        <v>61.186</v>
      </c>
      <c r="D31" s="14">
        <v>478</v>
      </c>
      <c r="E31" s="25">
        <f t="shared" si="0"/>
        <v>0</v>
      </c>
      <c r="F31">
        <f t="shared" si="1"/>
        <v>600</v>
      </c>
    </row>
    <row r="32" spans="1:6" ht="12.75">
      <c r="A32">
        <v>27</v>
      </c>
      <c r="B32" s="2" t="s">
        <v>30</v>
      </c>
      <c r="C32" s="13">
        <v>61.389</v>
      </c>
      <c r="D32" s="14">
        <v>478</v>
      </c>
      <c r="E32" s="25">
        <f t="shared" si="0"/>
        <v>0</v>
      </c>
      <c r="F32">
        <f t="shared" si="1"/>
        <v>600</v>
      </c>
    </row>
    <row r="33" spans="1:6" ht="12.75">
      <c r="A33">
        <v>28</v>
      </c>
      <c r="B33" s="2" t="s">
        <v>31</v>
      </c>
      <c r="C33" s="13">
        <v>62.935</v>
      </c>
      <c r="D33" s="14">
        <v>460</v>
      </c>
      <c r="E33" s="25">
        <f t="shared" si="0"/>
        <v>0</v>
      </c>
      <c r="F33">
        <f t="shared" si="1"/>
        <v>600</v>
      </c>
    </row>
    <row r="34" spans="1:6" ht="12.75">
      <c r="A34">
        <v>29</v>
      </c>
      <c r="B34" s="1" t="s">
        <v>32</v>
      </c>
      <c r="C34" s="15">
        <v>64.728</v>
      </c>
      <c r="D34" s="16">
        <v>347</v>
      </c>
      <c r="E34" s="25">
        <f t="shared" si="0"/>
        <v>0</v>
      </c>
      <c r="F34">
        <f t="shared" si="1"/>
        <v>600</v>
      </c>
    </row>
    <row r="35" spans="1:6" ht="12.75">
      <c r="A35">
        <v>30</v>
      </c>
      <c r="B35" s="5" t="s">
        <v>33</v>
      </c>
      <c r="C35" s="13">
        <v>68.78</v>
      </c>
      <c r="D35" s="14">
        <v>410</v>
      </c>
      <c r="E35" s="25">
        <f t="shared" si="0"/>
        <v>63</v>
      </c>
      <c r="F35">
        <f t="shared" si="1"/>
        <v>663</v>
      </c>
    </row>
    <row r="36" spans="1:6" ht="12.75">
      <c r="A36">
        <v>31</v>
      </c>
      <c r="B36" s="5" t="s">
        <v>34</v>
      </c>
      <c r="C36" s="13">
        <v>69.5</v>
      </c>
      <c r="D36" s="14">
        <v>470</v>
      </c>
      <c r="E36" s="25">
        <f t="shared" si="0"/>
        <v>60</v>
      </c>
      <c r="F36">
        <f t="shared" si="1"/>
        <v>723</v>
      </c>
    </row>
    <row r="37" spans="1:6" ht="12.75">
      <c r="A37">
        <v>32</v>
      </c>
      <c r="B37" s="5" t="s">
        <v>35</v>
      </c>
      <c r="C37" s="13">
        <v>72.919</v>
      </c>
      <c r="D37" s="14">
        <v>505</v>
      </c>
      <c r="E37" s="25">
        <f t="shared" si="0"/>
        <v>35</v>
      </c>
      <c r="F37">
        <f t="shared" si="1"/>
        <v>758</v>
      </c>
    </row>
    <row r="38" spans="1:6" ht="12.75">
      <c r="A38">
        <v>33</v>
      </c>
      <c r="B38" s="5" t="s">
        <v>36</v>
      </c>
      <c r="C38" s="13">
        <v>73.498</v>
      </c>
      <c r="D38" s="14">
        <v>455</v>
      </c>
      <c r="E38" s="25">
        <f t="shared" si="0"/>
        <v>0</v>
      </c>
      <c r="F38">
        <f t="shared" si="1"/>
        <v>758</v>
      </c>
    </row>
    <row r="39" spans="1:6" ht="12.75">
      <c r="A39">
        <v>34</v>
      </c>
      <c r="B39" s="5" t="s">
        <v>37</v>
      </c>
      <c r="C39" s="13">
        <v>77.644</v>
      </c>
      <c r="D39" s="14">
        <v>415</v>
      </c>
      <c r="E39" s="25">
        <f t="shared" si="0"/>
        <v>0</v>
      </c>
      <c r="F39">
        <f t="shared" si="1"/>
        <v>758</v>
      </c>
    </row>
    <row r="40" spans="1:6" ht="12.75">
      <c r="A40">
        <v>35</v>
      </c>
      <c r="B40" s="5" t="s">
        <v>38</v>
      </c>
      <c r="C40" s="13">
        <v>78.409</v>
      </c>
      <c r="D40" s="14">
        <v>480</v>
      </c>
      <c r="E40" s="25">
        <f t="shared" si="0"/>
        <v>65</v>
      </c>
      <c r="F40">
        <f t="shared" si="1"/>
        <v>823</v>
      </c>
    </row>
    <row r="41" spans="1:6" ht="12.75">
      <c r="A41">
        <v>36</v>
      </c>
      <c r="B41" s="5" t="s">
        <v>11</v>
      </c>
      <c r="C41" s="13">
        <v>80.042</v>
      </c>
      <c r="D41" s="14">
        <v>500</v>
      </c>
      <c r="E41" s="25">
        <f t="shared" si="0"/>
        <v>20</v>
      </c>
      <c r="F41">
        <f t="shared" si="1"/>
        <v>843</v>
      </c>
    </row>
    <row r="42" spans="1:6" ht="12.75">
      <c r="A42">
        <v>37</v>
      </c>
      <c r="B42" s="5" t="s">
        <v>39</v>
      </c>
      <c r="C42" s="13">
        <v>82.825</v>
      </c>
      <c r="D42" s="14">
        <v>440</v>
      </c>
      <c r="E42" s="25">
        <f t="shared" si="0"/>
        <v>0</v>
      </c>
      <c r="F42">
        <f t="shared" si="1"/>
        <v>843</v>
      </c>
    </row>
    <row r="43" spans="1:6" ht="12.75">
      <c r="A43">
        <v>38</v>
      </c>
      <c r="B43" s="5" t="s">
        <v>40</v>
      </c>
      <c r="C43" s="13">
        <v>84.439</v>
      </c>
      <c r="D43" s="14">
        <v>450</v>
      </c>
      <c r="E43" s="25">
        <f t="shared" si="0"/>
        <v>10</v>
      </c>
      <c r="F43">
        <f t="shared" si="1"/>
        <v>853</v>
      </c>
    </row>
    <row r="44" spans="1:6" ht="12.75">
      <c r="A44">
        <v>39</v>
      </c>
      <c r="B44" s="5" t="s">
        <v>41</v>
      </c>
      <c r="C44" s="13">
        <v>84.802</v>
      </c>
      <c r="D44" s="14">
        <v>465</v>
      </c>
      <c r="E44" s="25">
        <f t="shared" si="0"/>
        <v>15</v>
      </c>
      <c r="F44">
        <f t="shared" si="1"/>
        <v>868</v>
      </c>
    </row>
    <row r="45" spans="1:6" ht="12.75">
      <c r="A45">
        <v>40</v>
      </c>
      <c r="B45" s="5" t="s">
        <v>42</v>
      </c>
      <c r="C45" s="13">
        <v>87.69</v>
      </c>
      <c r="D45" s="14">
        <v>483</v>
      </c>
      <c r="E45" s="25">
        <f t="shared" si="0"/>
        <v>18</v>
      </c>
      <c r="F45">
        <f t="shared" si="1"/>
        <v>886</v>
      </c>
    </row>
    <row r="46" spans="1:6" ht="12.75">
      <c r="A46">
        <v>41</v>
      </c>
      <c r="B46" s="5" t="s">
        <v>43</v>
      </c>
      <c r="C46" s="13">
        <v>92.292</v>
      </c>
      <c r="D46" s="14">
        <v>570</v>
      </c>
      <c r="E46" s="25">
        <f t="shared" si="0"/>
        <v>87</v>
      </c>
      <c r="F46">
        <f t="shared" si="1"/>
        <v>973</v>
      </c>
    </row>
    <row r="47" spans="1:6" ht="12.75">
      <c r="A47">
        <v>42</v>
      </c>
      <c r="B47" s="5" t="s">
        <v>44</v>
      </c>
      <c r="C47" s="13">
        <v>94.097</v>
      </c>
      <c r="D47" s="14">
        <v>560</v>
      </c>
      <c r="E47" s="25">
        <f t="shared" si="0"/>
        <v>0</v>
      </c>
      <c r="F47">
        <f t="shared" si="1"/>
        <v>973</v>
      </c>
    </row>
    <row r="48" spans="1:6" ht="12.75">
      <c r="A48">
        <v>43</v>
      </c>
      <c r="B48" s="5" t="s">
        <v>45</v>
      </c>
      <c r="C48" s="13">
        <v>95.531</v>
      </c>
      <c r="D48" s="14">
        <v>640</v>
      </c>
      <c r="E48" s="25">
        <f t="shared" si="0"/>
        <v>80</v>
      </c>
      <c r="F48">
        <f t="shared" si="1"/>
        <v>1053</v>
      </c>
    </row>
    <row r="49" spans="1:6" ht="12.75">
      <c r="A49">
        <v>44</v>
      </c>
      <c r="B49" s="5" t="s">
        <v>46</v>
      </c>
      <c r="C49" s="13">
        <v>95.892</v>
      </c>
      <c r="D49" s="14">
        <v>645</v>
      </c>
      <c r="E49" s="25">
        <f t="shared" si="0"/>
        <v>5</v>
      </c>
      <c r="F49">
        <f t="shared" si="1"/>
        <v>1058</v>
      </c>
    </row>
    <row r="50" spans="1:6" ht="12.75">
      <c r="A50">
        <v>45</v>
      </c>
      <c r="B50" s="5" t="s">
        <v>47</v>
      </c>
      <c r="C50" s="13">
        <v>108.181</v>
      </c>
      <c r="D50" s="14">
        <v>444</v>
      </c>
      <c r="E50" s="25">
        <f t="shared" si="0"/>
        <v>0</v>
      </c>
      <c r="F50">
        <f t="shared" si="1"/>
        <v>1058</v>
      </c>
    </row>
    <row r="51" spans="1:10" ht="12.75">
      <c r="A51">
        <v>46</v>
      </c>
      <c r="B51" s="5" t="s">
        <v>48</v>
      </c>
      <c r="C51" s="13">
        <v>115.178</v>
      </c>
      <c r="D51" s="14">
        <v>504</v>
      </c>
      <c r="E51" s="25">
        <f t="shared" si="0"/>
        <v>60</v>
      </c>
      <c r="F51">
        <f t="shared" si="1"/>
        <v>1118</v>
      </c>
      <c r="G51">
        <v>1</v>
      </c>
      <c r="H51" s="7" t="str">
        <f>Camino!C5</f>
        <v>Roncesvalles </v>
      </c>
      <c r="I51" s="11">
        <f>VLOOKUP(H51,$B:$D,2,0)</f>
        <v>0</v>
      </c>
      <c r="J51" s="11">
        <f>VLOOKUP(H51,$B:$D,3,0)+200</f>
        <v>1160</v>
      </c>
    </row>
    <row r="52" spans="1:10" ht="12.75">
      <c r="A52">
        <v>47</v>
      </c>
      <c r="B52" s="5" t="s">
        <v>49</v>
      </c>
      <c r="C52" s="13">
        <v>115.91</v>
      </c>
      <c r="D52" s="14">
        <v>470</v>
      </c>
      <c r="E52" s="25">
        <f t="shared" si="0"/>
        <v>0</v>
      </c>
      <c r="F52">
        <f t="shared" si="1"/>
        <v>1118</v>
      </c>
      <c r="G52">
        <v>2</v>
      </c>
      <c r="H52" s="7" t="str">
        <f>Camino!C6</f>
        <v>Puente la Reina </v>
      </c>
      <c r="I52" s="11">
        <f aca="true" t="shared" si="2" ref="I52:I61">VLOOKUP(H52,$B:$D,2,0)</f>
        <v>64.728</v>
      </c>
      <c r="J52" s="11">
        <f>VLOOKUP(H52,$B:$D,3,0)+200</f>
        <v>547</v>
      </c>
    </row>
    <row r="53" spans="1:10" ht="12.75">
      <c r="A53">
        <v>48</v>
      </c>
      <c r="B53" s="5" t="s">
        <v>50</v>
      </c>
      <c r="C53" s="13">
        <v>119.623</v>
      </c>
      <c r="D53" s="14">
        <v>575</v>
      </c>
      <c r="E53" s="25">
        <f t="shared" si="0"/>
        <v>105</v>
      </c>
      <c r="F53">
        <f t="shared" si="1"/>
        <v>1223</v>
      </c>
      <c r="G53">
        <v>3</v>
      </c>
      <c r="H53" s="7" t="str">
        <f>Camino!C7</f>
        <v>Logroño (puente de piedra) </v>
      </c>
      <c r="I53" s="11">
        <f t="shared" si="2"/>
        <v>135.65</v>
      </c>
      <c r="J53" s="11">
        <f>VLOOKUP(H53,$B:$D,3,0)+200</f>
        <v>584</v>
      </c>
    </row>
    <row r="54" spans="1:10" ht="13.5" customHeight="1">
      <c r="A54">
        <v>49</v>
      </c>
      <c r="B54" s="5" t="s">
        <v>51</v>
      </c>
      <c r="C54" s="13">
        <v>126.643</v>
      </c>
      <c r="D54" s="14">
        <v>472</v>
      </c>
      <c r="E54" s="25">
        <f t="shared" si="0"/>
        <v>0</v>
      </c>
      <c r="F54">
        <f t="shared" si="1"/>
        <v>1223</v>
      </c>
      <c r="G54">
        <v>4</v>
      </c>
      <c r="H54" s="7" t="str">
        <f>Camino!C8</f>
        <v>S. Domingo de la Calzada </v>
      </c>
      <c r="I54" s="11">
        <f t="shared" si="2"/>
        <v>185.126</v>
      </c>
      <c r="J54" s="11">
        <f>VLOOKUP(H54,$B:$D,3,0)+180</f>
        <v>819</v>
      </c>
    </row>
    <row r="55" spans="1:10" ht="25.5">
      <c r="A55">
        <v>50</v>
      </c>
      <c r="B55" s="5" t="s">
        <v>52</v>
      </c>
      <c r="C55" s="13">
        <v>135.65</v>
      </c>
      <c r="D55" s="14">
        <v>384</v>
      </c>
      <c r="E55" s="25">
        <f t="shared" si="0"/>
        <v>0</v>
      </c>
      <c r="F55">
        <f t="shared" si="1"/>
        <v>1223</v>
      </c>
      <c r="G55">
        <v>5</v>
      </c>
      <c r="H55" s="7" t="str">
        <f>Camino!C9</f>
        <v>Burgos (Arco Fernán González) </v>
      </c>
      <c r="I55" s="11">
        <f t="shared" si="2"/>
        <v>257.391</v>
      </c>
      <c r="J55" s="11">
        <f>VLOOKUP(H55,$B:$D,3,0)+200</f>
        <v>1060</v>
      </c>
    </row>
    <row r="56" spans="1:10" ht="12.75">
      <c r="A56">
        <v>51</v>
      </c>
      <c r="B56" s="5" t="s">
        <v>53</v>
      </c>
      <c r="C56" s="13">
        <v>141.413</v>
      </c>
      <c r="D56" s="14">
        <v>464</v>
      </c>
      <c r="E56" s="25">
        <f t="shared" si="0"/>
        <v>80</v>
      </c>
      <c r="F56">
        <f t="shared" si="1"/>
        <v>1303</v>
      </c>
      <c r="G56">
        <v>6</v>
      </c>
      <c r="H56" s="7" t="str">
        <f>Camino!C10</f>
        <v>Carrión de los Condes </v>
      </c>
      <c r="I56" s="11">
        <f t="shared" si="2"/>
        <v>341.565</v>
      </c>
      <c r="J56" s="11">
        <f>VLOOKUP(H56,$B:$D,3,0)+120</f>
        <v>950</v>
      </c>
    </row>
    <row r="57" spans="1:10" ht="12.75">
      <c r="A57">
        <v>52</v>
      </c>
      <c r="B57" s="5" t="s">
        <v>11</v>
      </c>
      <c r="C57" s="13">
        <v>145.026</v>
      </c>
      <c r="D57" s="14">
        <v>535</v>
      </c>
      <c r="E57" s="25">
        <f t="shared" si="0"/>
        <v>71</v>
      </c>
      <c r="F57">
        <f t="shared" si="1"/>
        <v>1374</v>
      </c>
      <c r="G57">
        <v>7</v>
      </c>
      <c r="H57" s="7" t="str">
        <f>Camino!C11</f>
        <v>León (catedral) </v>
      </c>
      <c r="I57" s="11">
        <f t="shared" si="2"/>
        <v>434.09</v>
      </c>
      <c r="J57" s="11">
        <f>VLOOKUP(H57,$B:$D,3,0)+200</f>
        <v>1023</v>
      </c>
    </row>
    <row r="58" spans="1:10" ht="25.5">
      <c r="A58">
        <v>53</v>
      </c>
      <c r="B58" s="5" t="s">
        <v>13</v>
      </c>
      <c r="C58" s="13">
        <v>151.23</v>
      </c>
      <c r="D58" s="14">
        <v>575</v>
      </c>
      <c r="E58" s="25">
        <f t="shared" si="0"/>
        <v>40</v>
      </c>
      <c r="F58">
        <f t="shared" si="1"/>
        <v>1414</v>
      </c>
      <c r="G58">
        <v>8</v>
      </c>
      <c r="H58" s="7" t="str">
        <f>Camino!C12</f>
        <v>Ponferrada (castillo templario) </v>
      </c>
      <c r="I58" s="11">
        <f t="shared" si="2"/>
        <v>533.542</v>
      </c>
      <c r="J58" s="11">
        <f>VLOOKUP(H58,$B:$D,3,0)+180</f>
        <v>721</v>
      </c>
    </row>
    <row r="59" spans="1:10" ht="12.75">
      <c r="A59">
        <v>54</v>
      </c>
      <c r="B59" s="5" t="s">
        <v>54</v>
      </c>
      <c r="C59" s="13">
        <v>154.23</v>
      </c>
      <c r="D59" s="14">
        <v>615</v>
      </c>
      <c r="E59" s="25">
        <f t="shared" si="0"/>
        <v>40</v>
      </c>
      <c r="F59">
        <f t="shared" si="1"/>
        <v>1454</v>
      </c>
      <c r="G59">
        <v>9</v>
      </c>
      <c r="H59" s="7" t="str">
        <f>Camino!C13</f>
        <v>Sarria (Plaza Galicia) </v>
      </c>
      <c r="I59" s="11">
        <f t="shared" si="2"/>
        <v>623.443</v>
      </c>
      <c r="J59" s="11">
        <f>VLOOKUP(H59,$B:$D,3,0)+200</f>
        <v>640</v>
      </c>
    </row>
    <row r="60" spans="1:10" ht="12.75">
      <c r="A60">
        <v>55</v>
      </c>
      <c r="B60" s="5" t="s">
        <v>55</v>
      </c>
      <c r="C60" s="13">
        <v>156.079</v>
      </c>
      <c r="D60" s="14">
        <v>670</v>
      </c>
      <c r="E60" s="25">
        <f t="shared" si="0"/>
        <v>55</v>
      </c>
      <c r="F60">
        <f t="shared" si="1"/>
        <v>1509</v>
      </c>
      <c r="G60">
        <v>10</v>
      </c>
      <c r="H60" s="7" t="str">
        <f>Camino!C14</f>
        <v>Arzúa (casa rectoral) </v>
      </c>
      <c r="I60" s="11">
        <f t="shared" si="2"/>
        <v>699.64</v>
      </c>
      <c r="J60" s="11">
        <f>VLOOKUP(H60,$B:$D,3,0)+200</f>
        <v>585</v>
      </c>
    </row>
    <row r="61" spans="1:10" ht="12.75">
      <c r="A61">
        <v>56</v>
      </c>
      <c r="B61" s="5" t="s">
        <v>56</v>
      </c>
      <c r="C61" s="13">
        <v>163.769</v>
      </c>
      <c r="D61" s="14">
        <v>485</v>
      </c>
      <c r="E61" s="25">
        <f t="shared" si="0"/>
        <v>0</v>
      </c>
      <c r="F61">
        <f t="shared" si="1"/>
        <v>1509</v>
      </c>
      <c r="G61">
        <v>11</v>
      </c>
      <c r="H61" s="7" t="s">
        <v>203</v>
      </c>
      <c r="I61" s="11">
        <f t="shared" si="2"/>
        <v>738.037</v>
      </c>
      <c r="J61" s="11">
        <f>VLOOKUP(H61,$B:$D,3,0)+200</f>
        <v>460</v>
      </c>
    </row>
    <row r="62" spans="1:6" ht="12.75">
      <c r="A62">
        <v>57</v>
      </c>
      <c r="B62" s="3" t="s">
        <v>57</v>
      </c>
      <c r="C62" s="13">
        <v>165.241</v>
      </c>
      <c r="D62" s="13">
        <v>555</v>
      </c>
      <c r="E62" s="25">
        <f t="shared" si="0"/>
        <v>70</v>
      </c>
      <c r="F62">
        <f t="shared" si="1"/>
        <v>1579</v>
      </c>
    </row>
    <row r="63" spans="1:6" ht="12.75">
      <c r="A63">
        <v>58</v>
      </c>
      <c r="B63" s="3" t="s">
        <v>58</v>
      </c>
      <c r="C63" s="13">
        <v>169.837</v>
      </c>
      <c r="D63" s="13">
        <v>550</v>
      </c>
      <c r="E63" s="25">
        <f t="shared" si="0"/>
        <v>0</v>
      </c>
      <c r="F63">
        <f t="shared" si="1"/>
        <v>1579</v>
      </c>
    </row>
    <row r="64" spans="1:6" ht="12.75">
      <c r="A64">
        <v>59</v>
      </c>
      <c r="B64" s="3" t="s">
        <v>59</v>
      </c>
      <c r="C64" s="13">
        <v>171.387</v>
      </c>
      <c r="D64" s="13">
        <v>570</v>
      </c>
      <c r="E64" s="25">
        <f t="shared" si="0"/>
        <v>20</v>
      </c>
      <c r="F64">
        <f t="shared" si="1"/>
        <v>1599</v>
      </c>
    </row>
    <row r="65" spans="1:6" ht="12.75">
      <c r="A65">
        <v>60</v>
      </c>
      <c r="B65" s="3" t="s">
        <v>13</v>
      </c>
      <c r="C65" s="13">
        <v>177.333</v>
      </c>
      <c r="D65" s="13">
        <v>695</v>
      </c>
      <c r="E65" s="25">
        <f t="shared" si="0"/>
        <v>125</v>
      </c>
      <c r="F65">
        <f t="shared" si="1"/>
        <v>1724</v>
      </c>
    </row>
    <row r="66" spans="1:6" ht="12.75">
      <c r="A66">
        <v>61</v>
      </c>
      <c r="B66" s="3" t="s">
        <v>60</v>
      </c>
      <c r="C66" s="13">
        <v>178.169</v>
      </c>
      <c r="D66" s="13">
        <v>735</v>
      </c>
      <c r="E66" s="25">
        <f t="shared" si="0"/>
        <v>40</v>
      </c>
      <c r="F66">
        <f t="shared" si="1"/>
        <v>1764</v>
      </c>
    </row>
    <row r="67" spans="1:6" ht="12.75">
      <c r="A67">
        <v>62</v>
      </c>
      <c r="B67" s="3" t="s">
        <v>61</v>
      </c>
      <c r="C67" s="13">
        <v>185.126</v>
      </c>
      <c r="D67" s="13">
        <v>639</v>
      </c>
      <c r="E67" s="25">
        <f t="shared" si="0"/>
        <v>0</v>
      </c>
      <c r="F67">
        <f t="shared" si="1"/>
        <v>1764</v>
      </c>
    </row>
    <row r="68" spans="1:6" ht="12.75">
      <c r="A68">
        <v>63</v>
      </c>
      <c r="B68" s="3" t="s">
        <v>62</v>
      </c>
      <c r="C68" s="13">
        <v>191.483</v>
      </c>
      <c r="D68" s="13">
        <v>712</v>
      </c>
      <c r="E68" s="25">
        <f t="shared" si="0"/>
        <v>73</v>
      </c>
      <c r="F68">
        <f t="shared" si="1"/>
        <v>1837</v>
      </c>
    </row>
    <row r="69" spans="1:6" ht="12.75">
      <c r="A69">
        <v>64</v>
      </c>
      <c r="B69" s="3" t="s">
        <v>13</v>
      </c>
      <c r="C69" s="13">
        <v>193.615</v>
      </c>
      <c r="D69" s="13">
        <v>725</v>
      </c>
      <c r="E69" s="25">
        <f t="shared" si="0"/>
        <v>13</v>
      </c>
      <c r="F69">
        <f t="shared" si="1"/>
        <v>1850</v>
      </c>
    </row>
    <row r="70" spans="1:6" ht="12.75">
      <c r="A70">
        <v>65</v>
      </c>
      <c r="B70" s="3" t="s">
        <v>63</v>
      </c>
      <c r="C70" s="13">
        <v>195.289</v>
      </c>
      <c r="D70" s="13">
        <v>725</v>
      </c>
      <c r="E70" s="25">
        <f t="shared" si="0"/>
        <v>0</v>
      </c>
      <c r="F70">
        <f t="shared" si="1"/>
        <v>1850</v>
      </c>
    </row>
    <row r="71" spans="1:6" ht="12.75">
      <c r="A71">
        <v>66</v>
      </c>
      <c r="B71" s="3" t="s">
        <v>64</v>
      </c>
      <c r="C71" s="13">
        <v>198.985</v>
      </c>
      <c r="D71" s="13">
        <v>785</v>
      </c>
      <c r="E71" s="25">
        <f aca="true" t="shared" si="3" ref="E71:E134">IF(D71&gt;D70,D71-D70,0)</f>
        <v>60</v>
      </c>
      <c r="F71">
        <f aca="true" t="shared" si="4" ref="F71:F134">E71+F70</f>
        <v>1910</v>
      </c>
    </row>
    <row r="72" spans="1:6" ht="12.75">
      <c r="A72">
        <v>67</v>
      </c>
      <c r="B72" s="3" t="s">
        <v>65</v>
      </c>
      <c r="C72" s="13">
        <v>207.177</v>
      </c>
      <c r="D72" s="13">
        <v>770</v>
      </c>
      <c r="E72" s="25">
        <f t="shared" si="3"/>
        <v>0</v>
      </c>
      <c r="F72">
        <f t="shared" si="4"/>
        <v>1910</v>
      </c>
    </row>
    <row r="73" spans="1:6" ht="12.75">
      <c r="A73">
        <v>68</v>
      </c>
      <c r="B73" s="3" t="s">
        <v>66</v>
      </c>
      <c r="C73" s="13">
        <v>213.905</v>
      </c>
      <c r="D73" s="13">
        <v>850</v>
      </c>
      <c r="E73" s="25">
        <f t="shared" si="3"/>
        <v>80</v>
      </c>
      <c r="F73">
        <f t="shared" si="4"/>
        <v>1990</v>
      </c>
    </row>
    <row r="74" spans="1:6" ht="12.75">
      <c r="A74">
        <v>69</v>
      </c>
      <c r="B74" s="3" t="s">
        <v>67</v>
      </c>
      <c r="C74" s="13">
        <v>215.608</v>
      </c>
      <c r="D74" s="13">
        <v>895</v>
      </c>
      <c r="E74" s="25">
        <f t="shared" si="3"/>
        <v>45</v>
      </c>
      <c r="F74">
        <f t="shared" si="4"/>
        <v>2035</v>
      </c>
    </row>
    <row r="75" spans="1:6" ht="12.75">
      <c r="A75">
        <v>70</v>
      </c>
      <c r="B75" s="3" t="s">
        <v>68</v>
      </c>
      <c r="C75" s="13">
        <v>217.61</v>
      </c>
      <c r="D75" s="13">
        <v>945</v>
      </c>
      <c r="E75" s="25">
        <f t="shared" si="3"/>
        <v>50</v>
      </c>
      <c r="F75">
        <f t="shared" si="4"/>
        <v>2085</v>
      </c>
    </row>
    <row r="76" spans="1:6" ht="12.75">
      <c r="A76">
        <v>71</v>
      </c>
      <c r="B76" s="3" t="s">
        <v>69</v>
      </c>
      <c r="C76" s="13">
        <v>218.861</v>
      </c>
      <c r="D76" s="13">
        <v>948</v>
      </c>
      <c r="E76" s="25">
        <f t="shared" si="3"/>
        <v>3</v>
      </c>
      <c r="F76">
        <f t="shared" si="4"/>
        <v>2088</v>
      </c>
    </row>
    <row r="77" spans="1:6" ht="12.75">
      <c r="A77">
        <v>72</v>
      </c>
      <c r="B77" s="3" t="s">
        <v>70</v>
      </c>
      <c r="C77" s="13">
        <v>219.406</v>
      </c>
      <c r="D77" s="13">
        <v>990</v>
      </c>
      <c r="E77" s="25">
        <f t="shared" si="3"/>
        <v>42</v>
      </c>
      <c r="F77">
        <f t="shared" si="4"/>
        <v>2130</v>
      </c>
    </row>
    <row r="78" spans="1:6" ht="12.75">
      <c r="A78">
        <v>73</v>
      </c>
      <c r="B78" s="3" t="s">
        <v>71</v>
      </c>
      <c r="C78" s="13">
        <v>222.458</v>
      </c>
      <c r="D78" s="13">
        <v>1135</v>
      </c>
      <c r="E78" s="25">
        <f t="shared" si="3"/>
        <v>145</v>
      </c>
      <c r="F78">
        <f t="shared" si="4"/>
        <v>2275</v>
      </c>
    </row>
    <row r="79" spans="1:6" ht="12.75">
      <c r="A79">
        <v>74</v>
      </c>
      <c r="B79" s="3" t="s">
        <v>72</v>
      </c>
      <c r="C79" s="13">
        <v>223.072</v>
      </c>
      <c r="D79" s="13">
        <v>1095</v>
      </c>
      <c r="E79" s="25">
        <f t="shared" si="3"/>
        <v>0</v>
      </c>
      <c r="F79">
        <f t="shared" si="4"/>
        <v>2275</v>
      </c>
    </row>
    <row r="80" spans="1:6" ht="12.75">
      <c r="A80">
        <v>75</v>
      </c>
      <c r="B80" s="3" t="s">
        <v>13</v>
      </c>
      <c r="C80" s="13">
        <v>223.151</v>
      </c>
      <c r="D80" s="13">
        <v>1115</v>
      </c>
      <c r="E80" s="25">
        <f t="shared" si="3"/>
        <v>20</v>
      </c>
      <c r="F80">
        <f t="shared" si="4"/>
        <v>2295</v>
      </c>
    </row>
    <row r="81" spans="1:6" ht="12.75">
      <c r="A81">
        <v>76</v>
      </c>
      <c r="B81" s="3" t="s">
        <v>73</v>
      </c>
      <c r="C81" s="13">
        <v>224.663</v>
      </c>
      <c r="D81" s="13">
        <v>1135</v>
      </c>
      <c r="E81" s="25">
        <f t="shared" si="3"/>
        <v>20</v>
      </c>
      <c r="F81">
        <f t="shared" si="4"/>
        <v>2315</v>
      </c>
    </row>
    <row r="82" spans="1:6" ht="12.75">
      <c r="A82">
        <v>77</v>
      </c>
      <c r="B82" s="3" t="s">
        <v>74</v>
      </c>
      <c r="C82" s="13">
        <v>231.079</v>
      </c>
      <c r="D82" s="13">
        <v>1000</v>
      </c>
      <c r="E82" s="25">
        <f t="shared" si="3"/>
        <v>0</v>
      </c>
      <c r="F82">
        <f t="shared" si="4"/>
        <v>2315</v>
      </c>
    </row>
    <row r="83" spans="1:6" ht="12.75">
      <c r="A83">
        <v>78</v>
      </c>
      <c r="B83" s="3" t="s">
        <v>75</v>
      </c>
      <c r="C83" s="13">
        <v>234.786</v>
      </c>
      <c r="D83" s="13">
        <v>970</v>
      </c>
      <c r="E83" s="25">
        <f t="shared" si="3"/>
        <v>0</v>
      </c>
      <c r="F83">
        <f t="shared" si="4"/>
        <v>2315</v>
      </c>
    </row>
    <row r="84" spans="1:6" ht="12.75">
      <c r="A84">
        <v>79</v>
      </c>
      <c r="B84" s="3" t="s">
        <v>76</v>
      </c>
      <c r="C84" s="13">
        <v>237.407</v>
      </c>
      <c r="D84" s="13">
        <v>950</v>
      </c>
      <c r="E84" s="25">
        <f t="shared" si="3"/>
        <v>0</v>
      </c>
      <c r="F84">
        <f t="shared" si="4"/>
        <v>2315</v>
      </c>
    </row>
    <row r="85" spans="1:6" ht="12.75">
      <c r="A85">
        <v>80</v>
      </c>
      <c r="B85" s="3" t="s">
        <v>77</v>
      </c>
      <c r="C85" s="13">
        <v>239.484</v>
      </c>
      <c r="D85" s="13">
        <v>1060</v>
      </c>
      <c r="E85" s="25">
        <f t="shared" si="3"/>
        <v>110</v>
      </c>
      <c r="F85">
        <f t="shared" si="4"/>
        <v>2425</v>
      </c>
    </row>
    <row r="86" spans="1:6" ht="12.75">
      <c r="A86">
        <v>81</v>
      </c>
      <c r="B86" s="3" t="s">
        <v>78</v>
      </c>
      <c r="C86" s="13">
        <v>242.335</v>
      </c>
      <c r="D86" s="13">
        <v>940</v>
      </c>
      <c r="E86" s="25">
        <f t="shared" si="3"/>
        <v>0</v>
      </c>
      <c r="F86">
        <f t="shared" si="4"/>
        <v>2425</v>
      </c>
    </row>
    <row r="87" spans="1:6" ht="12.75">
      <c r="A87">
        <v>82</v>
      </c>
      <c r="B87" s="3" t="s">
        <v>79</v>
      </c>
      <c r="C87" s="13">
        <v>244.13</v>
      </c>
      <c r="D87" s="13">
        <v>920</v>
      </c>
      <c r="E87" s="25">
        <f t="shared" si="3"/>
        <v>0</v>
      </c>
      <c r="F87">
        <f t="shared" si="4"/>
        <v>2425</v>
      </c>
    </row>
    <row r="88" spans="1:6" ht="12.75">
      <c r="A88">
        <v>83</v>
      </c>
      <c r="B88" s="4" t="s">
        <v>80</v>
      </c>
      <c r="C88" s="13">
        <v>257.391</v>
      </c>
      <c r="D88" s="13">
        <v>860</v>
      </c>
      <c r="E88" s="25">
        <f t="shared" si="3"/>
        <v>0</v>
      </c>
      <c r="F88">
        <f t="shared" si="4"/>
        <v>2425</v>
      </c>
    </row>
    <row r="89" spans="1:6" ht="12.75">
      <c r="A89">
        <v>84</v>
      </c>
      <c r="B89" s="3" t="s">
        <v>81</v>
      </c>
      <c r="C89" s="13">
        <v>267.393</v>
      </c>
      <c r="D89" s="17">
        <v>827</v>
      </c>
      <c r="E89" s="25">
        <f t="shared" si="3"/>
        <v>0</v>
      </c>
      <c r="F89">
        <f t="shared" si="4"/>
        <v>2425</v>
      </c>
    </row>
    <row r="90" spans="1:6" ht="12.75">
      <c r="A90">
        <v>85</v>
      </c>
      <c r="B90" s="3" t="s">
        <v>82</v>
      </c>
      <c r="C90" s="13">
        <v>269.496</v>
      </c>
      <c r="D90" s="13">
        <v>835</v>
      </c>
      <c r="E90" s="25">
        <f t="shared" si="3"/>
        <v>8</v>
      </c>
      <c r="F90">
        <f t="shared" si="4"/>
        <v>2433</v>
      </c>
    </row>
    <row r="91" spans="1:6" ht="12.75">
      <c r="A91">
        <v>86</v>
      </c>
      <c r="B91" s="3" t="s">
        <v>83</v>
      </c>
      <c r="C91" s="13">
        <v>273.783</v>
      </c>
      <c r="D91" s="13">
        <v>925</v>
      </c>
      <c r="E91" s="25">
        <f t="shared" si="3"/>
        <v>90</v>
      </c>
      <c r="F91">
        <f t="shared" si="4"/>
        <v>2523</v>
      </c>
    </row>
    <row r="92" spans="1:6" ht="12.75">
      <c r="A92">
        <v>87</v>
      </c>
      <c r="B92" s="3" t="s">
        <v>84</v>
      </c>
      <c r="C92" s="13">
        <v>277.646</v>
      </c>
      <c r="D92" s="13">
        <v>825</v>
      </c>
      <c r="E92" s="25">
        <f t="shared" si="3"/>
        <v>0</v>
      </c>
      <c r="F92">
        <f t="shared" si="4"/>
        <v>2523</v>
      </c>
    </row>
    <row r="93" spans="1:6" ht="12.75">
      <c r="A93">
        <v>88</v>
      </c>
      <c r="B93" s="3" t="s">
        <v>85</v>
      </c>
      <c r="C93" s="13">
        <v>281.341</v>
      </c>
      <c r="D93" s="13">
        <v>920</v>
      </c>
      <c r="E93" s="25">
        <f t="shared" si="3"/>
        <v>95</v>
      </c>
      <c r="F93">
        <f t="shared" si="4"/>
        <v>2618</v>
      </c>
    </row>
    <row r="94" spans="1:6" ht="12.75">
      <c r="A94">
        <v>89</v>
      </c>
      <c r="B94" s="9" t="s">
        <v>204</v>
      </c>
      <c r="C94" s="11">
        <v>284.579</v>
      </c>
      <c r="D94" s="11">
        <v>900</v>
      </c>
      <c r="E94" s="25">
        <f t="shared" si="3"/>
        <v>0</v>
      </c>
      <c r="F94">
        <f t="shared" si="4"/>
        <v>2618</v>
      </c>
    </row>
    <row r="95" spans="1:6" ht="12.75">
      <c r="A95">
        <v>90</v>
      </c>
      <c r="B95" s="3" t="s">
        <v>87</v>
      </c>
      <c r="C95" s="13">
        <v>287.91</v>
      </c>
      <c r="D95" s="13">
        <v>930</v>
      </c>
      <c r="E95" s="25">
        <f t="shared" si="3"/>
        <v>30</v>
      </c>
      <c r="F95">
        <f t="shared" si="4"/>
        <v>2648</v>
      </c>
    </row>
    <row r="96" spans="1:6" ht="12.75">
      <c r="A96">
        <v>91</v>
      </c>
      <c r="B96" s="3" t="s">
        <v>88</v>
      </c>
      <c r="C96" s="13">
        <v>293.551</v>
      </c>
      <c r="D96" s="17">
        <v>775</v>
      </c>
      <c r="E96" s="25">
        <f t="shared" si="3"/>
        <v>0</v>
      </c>
      <c r="F96">
        <f t="shared" si="4"/>
        <v>2648</v>
      </c>
    </row>
    <row r="97" spans="1:6" ht="12.75">
      <c r="A97">
        <v>92</v>
      </c>
      <c r="B97" s="3" t="s">
        <v>89</v>
      </c>
      <c r="C97" s="13">
        <v>295.985</v>
      </c>
      <c r="D97" s="17">
        <v>808</v>
      </c>
      <c r="E97" s="25">
        <f t="shared" si="3"/>
        <v>33</v>
      </c>
      <c r="F97">
        <f t="shared" si="4"/>
        <v>2681</v>
      </c>
    </row>
    <row r="98" spans="1:6" ht="12.75">
      <c r="A98">
        <v>93</v>
      </c>
      <c r="B98" s="3" t="s">
        <v>90</v>
      </c>
      <c r="C98" s="13">
        <v>299.585</v>
      </c>
      <c r="D98" s="13">
        <v>790</v>
      </c>
      <c r="E98" s="25">
        <f t="shared" si="3"/>
        <v>0</v>
      </c>
      <c r="F98">
        <f t="shared" si="4"/>
        <v>2681</v>
      </c>
    </row>
    <row r="99" spans="1:6" ht="12.75">
      <c r="A99">
        <v>94</v>
      </c>
      <c r="B99" s="3" t="s">
        <v>91</v>
      </c>
      <c r="C99" s="13">
        <v>300.845</v>
      </c>
      <c r="D99" s="13">
        <v>900</v>
      </c>
      <c r="E99" s="25">
        <f t="shared" si="3"/>
        <v>110</v>
      </c>
      <c r="F99">
        <f t="shared" si="4"/>
        <v>2791</v>
      </c>
    </row>
    <row r="100" spans="1:6" ht="12.75">
      <c r="A100">
        <v>95</v>
      </c>
      <c r="B100" s="3" t="s">
        <v>92</v>
      </c>
      <c r="C100" s="13">
        <v>304.972</v>
      </c>
      <c r="D100" s="13">
        <v>795</v>
      </c>
      <c r="E100" s="25">
        <f t="shared" si="3"/>
        <v>0</v>
      </c>
      <c r="F100">
        <f t="shared" si="4"/>
        <v>2791</v>
      </c>
    </row>
    <row r="101" spans="1:6" ht="12.75">
      <c r="A101">
        <v>96</v>
      </c>
      <c r="B101" s="3" t="s">
        <v>93</v>
      </c>
      <c r="C101" s="13">
        <v>308.35</v>
      </c>
      <c r="D101" s="13">
        <v>786</v>
      </c>
      <c r="E101" s="25">
        <f t="shared" si="3"/>
        <v>0</v>
      </c>
      <c r="F101">
        <f t="shared" si="4"/>
        <v>2791</v>
      </c>
    </row>
    <row r="102" spans="1:6" ht="12.75">
      <c r="A102">
        <v>97</v>
      </c>
      <c r="B102" s="3" t="s">
        <v>13</v>
      </c>
      <c r="C102" s="13">
        <v>312.501</v>
      </c>
      <c r="D102" s="13">
        <v>840</v>
      </c>
      <c r="E102" s="25">
        <f t="shared" si="3"/>
        <v>54</v>
      </c>
      <c r="F102">
        <f t="shared" si="4"/>
        <v>2845</v>
      </c>
    </row>
    <row r="103" spans="1:6" ht="12.75">
      <c r="A103">
        <v>98</v>
      </c>
      <c r="B103" s="3" t="s">
        <v>94</v>
      </c>
      <c r="C103" s="13">
        <v>316.882</v>
      </c>
      <c r="D103" s="17">
        <v>795</v>
      </c>
      <c r="E103" s="25">
        <f t="shared" si="3"/>
        <v>0</v>
      </c>
      <c r="F103">
        <f t="shared" si="4"/>
        <v>2845</v>
      </c>
    </row>
    <row r="104" spans="1:6" ht="12.75">
      <c r="A104">
        <v>99</v>
      </c>
      <c r="B104" s="3" t="s">
        <v>95</v>
      </c>
      <c r="C104" s="13">
        <v>322.337</v>
      </c>
      <c r="D104" s="17">
        <v>780</v>
      </c>
      <c r="E104" s="25">
        <f t="shared" si="3"/>
        <v>0</v>
      </c>
      <c r="F104">
        <f t="shared" si="4"/>
        <v>2845</v>
      </c>
    </row>
    <row r="105" spans="1:6" ht="12.75">
      <c r="A105">
        <v>100</v>
      </c>
      <c r="B105" s="3" t="s">
        <v>96</v>
      </c>
      <c r="C105" s="13">
        <v>325.966</v>
      </c>
      <c r="D105" s="17">
        <v>790</v>
      </c>
      <c r="E105" s="25">
        <f t="shared" si="3"/>
        <v>10</v>
      </c>
      <c r="F105">
        <f t="shared" si="4"/>
        <v>2855</v>
      </c>
    </row>
    <row r="106" spans="1:6" ht="12.75">
      <c r="A106">
        <v>101</v>
      </c>
      <c r="B106" s="3" t="s">
        <v>97</v>
      </c>
      <c r="C106" s="13">
        <v>329.243</v>
      </c>
      <c r="D106" s="17">
        <v>800</v>
      </c>
      <c r="E106" s="25">
        <f t="shared" si="3"/>
        <v>10</v>
      </c>
      <c r="F106">
        <f t="shared" si="4"/>
        <v>2865</v>
      </c>
    </row>
    <row r="107" spans="1:6" ht="12.75">
      <c r="A107">
        <v>102</v>
      </c>
      <c r="B107" s="4" t="s">
        <v>98</v>
      </c>
      <c r="C107" s="13">
        <v>341.565</v>
      </c>
      <c r="D107" s="17">
        <v>830</v>
      </c>
      <c r="E107" s="25">
        <f t="shared" si="3"/>
        <v>30</v>
      </c>
      <c r="F107">
        <f t="shared" si="4"/>
        <v>2895</v>
      </c>
    </row>
    <row r="108" spans="1:6" ht="12.75">
      <c r="A108">
        <v>103</v>
      </c>
      <c r="B108" s="5" t="s">
        <v>99</v>
      </c>
      <c r="C108" s="13">
        <v>350.939</v>
      </c>
      <c r="D108" s="14">
        <v>855</v>
      </c>
      <c r="E108" s="25">
        <f t="shared" si="3"/>
        <v>25</v>
      </c>
      <c r="F108">
        <f t="shared" si="4"/>
        <v>2920</v>
      </c>
    </row>
    <row r="109" spans="1:6" ht="12.75">
      <c r="A109">
        <v>104</v>
      </c>
      <c r="B109" s="5" t="s">
        <v>100</v>
      </c>
      <c r="C109" s="13">
        <v>357.939</v>
      </c>
      <c r="D109" s="14">
        <v>860</v>
      </c>
      <c r="E109" s="25">
        <f t="shared" si="3"/>
        <v>5</v>
      </c>
      <c r="F109">
        <f t="shared" si="4"/>
        <v>2925</v>
      </c>
    </row>
    <row r="110" spans="1:6" ht="12.75">
      <c r="A110">
        <v>105</v>
      </c>
      <c r="B110" s="5" t="s">
        <v>101</v>
      </c>
      <c r="C110" s="13">
        <v>362.481</v>
      </c>
      <c r="D110" s="14">
        <v>900</v>
      </c>
      <c r="E110" s="25">
        <f t="shared" si="3"/>
        <v>40</v>
      </c>
      <c r="F110">
        <f t="shared" si="4"/>
        <v>2965</v>
      </c>
    </row>
    <row r="111" spans="1:6" ht="12.75">
      <c r="A111">
        <v>106</v>
      </c>
      <c r="B111" s="5" t="s">
        <v>102</v>
      </c>
      <c r="C111" s="13">
        <v>366.841</v>
      </c>
      <c r="D111" s="14">
        <v>880</v>
      </c>
      <c r="E111" s="25">
        <f t="shared" si="3"/>
        <v>0</v>
      </c>
      <c r="F111">
        <f t="shared" si="4"/>
        <v>2965</v>
      </c>
    </row>
    <row r="112" spans="1:6" ht="12.75">
      <c r="A112">
        <v>107</v>
      </c>
      <c r="B112" s="5" t="s">
        <v>103</v>
      </c>
      <c r="C112" s="13">
        <v>369.981</v>
      </c>
      <c r="D112" s="14">
        <v>855</v>
      </c>
      <c r="E112" s="25">
        <f t="shared" si="3"/>
        <v>0</v>
      </c>
      <c r="F112">
        <f t="shared" si="4"/>
        <v>2965</v>
      </c>
    </row>
    <row r="113" spans="1:6" ht="12.75">
      <c r="A113">
        <v>108</v>
      </c>
      <c r="B113" s="5" t="s">
        <v>104</v>
      </c>
      <c r="C113" s="13">
        <v>372.546</v>
      </c>
      <c r="D113" s="14">
        <v>840</v>
      </c>
      <c r="E113" s="25">
        <f t="shared" si="3"/>
        <v>0</v>
      </c>
      <c r="F113">
        <f t="shared" si="4"/>
        <v>2965</v>
      </c>
    </row>
    <row r="114" spans="1:6" ht="12.75">
      <c r="A114">
        <v>109</v>
      </c>
      <c r="B114" s="5" t="s">
        <v>105</v>
      </c>
      <c r="C114" s="13">
        <v>379.907</v>
      </c>
      <c r="D114" s="14">
        <v>835</v>
      </c>
      <c r="E114" s="25">
        <f t="shared" si="3"/>
        <v>0</v>
      </c>
      <c r="F114">
        <f t="shared" si="4"/>
        <v>2965</v>
      </c>
    </row>
    <row r="115" spans="1:6" ht="12.75">
      <c r="A115">
        <v>110</v>
      </c>
      <c r="B115" s="5" t="s">
        <v>106</v>
      </c>
      <c r="C115" s="13">
        <v>379.907</v>
      </c>
      <c r="D115" s="14">
        <v>829</v>
      </c>
      <c r="E115" s="25">
        <f t="shared" si="3"/>
        <v>0</v>
      </c>
      <c r="F115">
        <f t="shared" si="4"/>
        <v>2965</v>
      </c>
    </row>
    <row r="116" spans="1:6" ht="12.75">
      <c r="A116">
        <v>111</v>
      </c>
      <c r="B116" s="5" t="s">
        <v>107</v>
      </c>
      <c r="C116" s="13">
        <v>390.041</v>
      </c>
      <c r="D116" s="14">
        <v>855</v>
      </c>
      <c r="E116" s="25">
        <f t="shared" si="3"/>
        <v>26</v>
      </c>
      <c r="F116">
        <f t="shared" si="4"/>
        <v>2991</v>
      </c>
    </row>
    <row r="117" spans="1:6" ht="12.75">
      <c r="A117">
        <v>112</v>
      </c>
      <c r="B117" s="5" t="s">
        <v>108</v>
      </c>
      <c r="C117" s="13">
        <v>397.35</v>
      </c>
      <c r="D117" s="14">
        <v>878</v>
      </c>
      <c r="E117" s="25">
        <f t="shared" si="3"/>
        <v>23</v>
      </c>
      <c r="F117">
        <f t="shared" si="4"/>
        <v>3014</v>
      </c>
    </row>
    <row r="118" spans="1:6" ht="12.75">
      <c r="A118">
        <v>113</v>
      </c>
      <c r="B118" s="5" t="s">
        <v>109</v>
      </c>
      <c r="C118" s="13">
        <v>409.84</v>
      </c>
      <c r="D118" s="14">
        <v>833</v>
      </c>
      <c r="E118" s="25">
        <f t="shared" si="3"/>
        <v>0</v>
      </c>
      <c r="F118">
        <f t="shared" si="4"/>
        <v>3014</v>
      </c>
    </row>
    <row r="119" spans="1:6" ht="12.75">
      <c r="A119">
        <v>114</v>
      </c>
      <c r="B119" s="5" t="s">
        <v>110</v>
      </c>
      <c r="C119" s="13">
        <v>416.007</v>
      </c>
      <c r="D119" s="14">
        <v>799</v>
      </c>
      <c r="E119" s="25">
        <f t="shared" si="3"/>
        <v>0</v>
      </c>
      <c r="F119">
        <f t="shared" si="4"/>
        <v>3014</v>
      </c>
    </row>
    <row r="120" spans="1:6" ht="12.75">
      <c r="A120">
        <v>115</v>
      </c>
      <c r="B120" s="5" t="s">
        <v>111</v>
      </c>
      <c r="C120" s="13">
        <v>421.79</v>
      </c>
      <c r="D120" s="14">
        <v>800</v>
      </c>
      <c r="E120" s="25">
        <f t="shared" si="3"/>
        <v>1</v>
      </c>
      <c r="F120">
        <f t="shared" si="4"/>
        <v>3015</v>
      </c>
    </row>
    <row r="121" spans="1:6" ht="12.75">
      <c r="A121">
        <v>116</v>
      </c>
      <c r="B121" s="5" t="s">
        <v>112</v>
      </c>
      <c r="C121" s="13">
        <v>429.206</v>
      </c>
      <c r="D121" s="14">
        <v>890</v>
      </c>
      <c r="E121" s="25">
        <f t="shared" si="3"/>
        <v>90</v>
      </c>
      <c r="F121">
        <f t="shared" si="4"/>
        <v>3105</v>
      </c>
    </row>
    <row r="122" spans="1:6" ht="12.75">
      <c r="A122">
        <v>117</v>
      </c>
      <c r="B122" s="6" t="s">
        <v>113</v>
      </c>
      <c r="C122" s="18">
        <v>434.09</v>
      </c>
      <c r="D122" s="19">
        <v>823</v>
      </c>
      <c r="E122" s="25">
        <f t="shared" si="3"/>
        <v>0</v>
      </c>
      <c r="F122">
        <f t="shared" si="4"/>
        <v>3105</v>
      </c>
    </row>
    <row r="123" spans="1:6" ht="12.75">
      <c r="A123">
        <v>118</v>
      </c>
      <c r="B123" s="5" t="s">
        <v>114</v>
      </c>
      <c r="C123" s="13">
        <v>438.691</v>
      </c>
      <c r="D123" s="14">
        <v>853</v>
      </c>
      <c r="E123" s="25">
        <f t="shared" si="3"/>
        <v>30</v>
      </c>
      <c r="F123">
        <f t="shared" si="4"/>
        <v>3135</v>
      </c>
    </row>
    <row r="124" spans="1:6" ht="12.75">
      <c r="A124">
        <v>119</v>
      </c>
      <c r="B124" s="5" t="s">
        <v>115</v>
      </c>
      <c r="C124" s="13">
        <v>441.398</v>
      </c>
      <c r="D124" s="14">
        <v>905</v>
      </c>
      <c r="E124" s="25">
        <f t="shared" si="3"/>
        <v>52</v>
      </c>
      <c r="F124">
        <f t="shared" si="4"/>
        <v>3187</v>
      </c>
    </row>
    <row r="125" spans="1:6" ht="12.75">
      <c r="A125">
        <v>120</v>
      </c>
      <c r="B125" s="5" t="s">
        <v>116</v>
      </c>
      <c r="C125" s="13">
        <v>445.135</v>
      </c>
      <c r="D125" s="14">
        <v>881</v>
      </c>
      <c r="E125" s="25">
        <f t="shared" si="3"/>
        <v>0</v>
      </c>
      <c r="F125">
        <f t="shared" si="4"/>
        <v>3187</v>
      </c>
    </row>
    <row r="126" spans="1:6" ht="12.75">
      <c r="A126">
        <v>121</v>
      </c>
      <c r="B126" s="5" t="s">
        <v>117</v>
      </c>
      <c r="C126" s="13">
        <v>448.127</v>
      </c>
      <c r="D126" s="14">
        <v>905</v>
      </c>
      <c r="E126" s="25">
        <f t="shared" si="3"/>
        <v>24</v>
      </c>
      <c r="F126">
        <f t="shared" si="4"/>
        <v>3211</v>
      </c>
    </row>
    <row r="127" spans="1:6" ht="12.75">
      <c r="A127">
        <v>122</v>
      </c>
      <c r="B127" s="5" t="s">
        <v>118</v>
      </c>
      <c r="C127" s="13">
        <v>458.38</v>
      </c>
      <c r="D127" s="14">
        <v>870</v>
      </c>
      <c r="E127" s="25">
        <f t="shared" si="3"/>
        <v>0</v>
      </c>
      <c r="F127">
        <f t="shared" si="4"/>
        <v>3211</v>
      </c>
    </row>
    <row r="128" spans="1:6" ht="12.75">
      <c r="A128">
        <v>123</v>
      </c>
      <c r="B128" s="5" t="s">
        <v>119</v>
      </c>
      <c r="C128" s="13">
        <v>465.289</v>
      </c>
      <c r="D128" s="14">
        <v>820</v>
      </c>
      <c r="E128" s="25">
        <f t="shared" si="3"/>
        <v>0</v>
      </c>
      <c r="F128">
        <f t="shared" si="4"/>
        <v>3211</v>
      </c>
    </row>
    <row r="129" spans="1:6" ht="12.75">
      <c r="A129">
        <v>124</v>
      </c>
      <c r="B129" s="5" t="s">
        <v>120</v>
      </c>
      <c r="C129" s="13">
        <v>465.702</v>
      </c>
      <c r="D129" s="14">
        <v>819</v>
      </c>
      <c r="E129" s="25">
        <f t="shared" si="3"/>
        <v>0</v>
      </c>
      <c r="F129">
        <f t="shared" si="4"/>
        <v>3211</v>
      </c>
    </row>
    <row r="130" spans="1:6" ht="12.75">
      <c r="A130">
        <v>125</v>
      </c>
      <c r="B130" s="5" t="s">
        <v>121</v>
      </c>
      <c r="C130" s="13">
        <v>476.04</v>
      </c>
      <c r="D130" s="14">
        <v>905</v>
      </c>
      <c r="E130" s="25">
        <f t="shared" si="3"/>
        <v>86</v>
      </c>
      <c r="F130">
        <f t="shared" si="4"/>
        <v>3297</v>
      </c>
    </row>
    <row r="131" spans="1:6" ht="12.75">
      <c r="A131">
        <v>126</v>
      </c>
      <c r="B131" s="5" t="s">
        <v>122</v>
      </c>
      <c r="C131" s="13">
        <v>481.37</v>
      </c>
      <c r="D131" s="14">
        <v>873</v>
      </c>
      <c r="E131" s="25">
        <f t="shared" si="3"/>
        <v>0</v>
      </c>
      <c r="F131">
        <f t="shared" si="4"/>
        <v>3297</v>
      </c>
    </row>
    <row r="132" spans="1:6" ht="12.75">
      <c r="A132">
        <v>127</v>
      </c>
      <c r="B132" s="5" t="s">
        <v>86</v>
      </c>
      <c r="C132" s="13">
        <v>488.056</v>
      </c>
      <c r="D132" s="14">
        <v>963</v>
      </c>
      <c r="E132" s="25">
        <f t="shared" si="3"/>
        <v>90</v>
      </c>
      <c r="F132">
        <f t="shared" si="4"/>
        <v>3387</v>
      </c>
    </row>
    <row r="133" spans="1:6" ht="12.75">
      <c r="A133">
        <v>128</v>
      </c>
      <c r="B133" s="5" t="s">
        <v>123</v>
      </c>
      <c r="C133" s="13">
        <v>489.98</v>
      </c>
      <c r="D133" s="14">
        <v>1012</v>
      </c>
      <c r="E133" s="25">
        <f t="shared" si="3"/>
        <v>49</v>
      </c>
      <c r="F133">
        <f t="shared" si="4"/>
        <v>3436</v>
      </c>
    </row>
    <row r="134" spans="1:6" ht="12.75">
      <c r="A134">
        <v>129</v>
      </c>
      <c r="B134" s="5" t="s">
        <v>124</v>
      </c>
      <c r="C134" s="13">
        <v>494.277</v>
      </c>
      <c r="D134" s="14">
        <v>1030</v>
      </c>
      <c r="E134" s="25">
        <f t="shared" si="3"/>
        <v>18</v>
      </c>
      <c r="F134">
        <f t="shared" si="4"/>
        <v>3454</v>
      </c>
    </row>
    <row r="135" spans="1:6" ht="12.75">
      <c r="A135">
        <v>130</v>
      </c>
      <c r="B135" s="5" t="s">
        <v>125</v>
      </c>
      <c r="C135" s="13">
        <v>500.94</v>
      </c>
      <c r="D135" s="14">
        <v>1140</v>
      </c>
      <c r="E135" s="25">
        <f aca="true" t="shared" si="5" ref="E135:E198">IF(D135&gt;D134,D135-D134,0)</f>
        <v>110</v>
      </c>
      <c r="F135">
        <f aca="true" t="shared" si="6" ref="F135:F198">E135+F134</f>
        <v>3564</v>
      </c>
    </row>
    <row r="136" spans="1:6" ht="12.75">
      <c r="A136">
        <v>131</v>
      </c>
      <c r="B136" s="8" t="s">
        <v>126</v>
      </c>
      <c r="C136" s="20">
        <v>501.115</v>
      </c>
      <c r="D136" s="21">
        <v>1156</v>
      </c>
      <c r="E136" s="25">
        <f t="shared" si="5"/>
        <v>16</v>
      </c>
      <c r="F136">
        <f t="shared" si="6"/>
        <v>3580</v>
      </c>
    </row>
    <row r="137" spans="1:6" ht="12.75">
      <c r="A137">
        <v>132</v>
      </c>
      <c r="B137" s="5" t="s">
        <v>86</v>
      </c>
      <c r="C137" s="13">
        <v>502.316</v>
      </c>
      <c r="D137" s="14">
        <v>1198</v>
      </c>
      <c r="E137" s="25">
        <f t="shared" si="5"/>
        <v>42</v>
      </c>
      <c r="F137">
        <f t="shared" si="6"/>
        <v>3622</v>
      </c>
    </row>
    <row r="138" spans="1:6" ht="12.75">
      <c r="A138">
        <v>133</v>
      </c>
      <c r="B138" s="5" t="s">
        <v>127</v>
      </c>
      <c r="C138" s="13">
        <v>506.796</v>
      </c>
      <c r="D138" s="14">
        <v>1440</v>
      </c>
      <c r="E138" s="25">
        <f t="shared" si="5"/>
        <v>242</v>
      </c>
      <c r="F138">
        <f t="shared" si="6"/>
        <v>3864</v>
      </c>
    </row>
    <row r="139" spans="1:6" ht="12.75">
      <c r="A139">
        <v>134</v>
      </c>
      <c r="B139" s="5" t="s">
        <v>128</v>
      </c>
      <c r="C139" s="13">
        <v>508.678</v>
      </c>
      <c r="D139" s="14">
        <v>1505</v>
      </c>
      <c r="E139" s="25">
        <f t="shared" si="5"/>
        <v>65</v>
      </c>
      <c r="F139">
        <f t="shared" si="6"/>
        <v>3929</v>
      </c>
    </row>
    <row r="140" spans="1:6" ht="12.75">
      <c r="A140">
        <v>135</v>
      </c>
      <c r="B140" s="5" t="s">
        <v>129</v>
      </c>
      <c r="C140" s="13">
        <v>511.069</v>
      </c>
      <c r="D140" s="14">
        <v>1440</v>
      </c>
      <c r="E140" s="25">
        <f t="shared" si="5"/>
        <v>0</v>
      </c>
      <c r="F140">
        <f t="shared" si="6"/>
        <v>3929</v>
      </c>
    </row>
    <row r="141" spans="1:6" ht="12.75">
      <c r="A141">
        <v>136</v>
      </c>
      <c r="B141" s="5" t="s">
        <v>130</v>
      </c>
      <c r="C141" s="13">
        <v>513.191</v>
      </c>
      <c r="D141" s="14">
        <v>1497</v>
      </c>
      <c r="E141" s="25">
        <f t="shared" si="5"/>
        <v>57</v>
      </c>
      <c r="F141">
        <f t="shared" si="6"/>
        <v>3986</v>
      </c>
    </row>
    <row r="142" spans="1:6" ht="12.75">
      <c r="A142">
        <v>137</v>
      </c>
      <c r="B142" s="5" t="s">
        <v>131</v>
      </c>
      <c r="C142" s="13">
        <v>514.395</v>
      </c>
      <c r="D142" s="14">
        <v>1515</v>
      </c>
      <c r="E142" s="25">
        <f t="shared" si="5"/>
        <v>18</v>
      </c>
      <c r="F142">
        <f t="shared" si="6"/>
        <v>4004</v>
      </c>
    </row>
    <row r="143" spans="1:6" ht="12.75">
      <c r="A143">
        <v>138</v>
      </c>
      <c r="B143" s="10" t="s">
        <v>132</v>
      </c>
      <c r="C143" s="11">
        <v>517.991</v>
      </c>
      <c r="D143" s="12">
        <v>1156</v>
      </c>
      <c r="E143" s="25">
        <f t="shared" si="5"/>
        <v>0</v>
      </c>
      <c r="F143">
        <f t="shared" si="6"/>
        <v>4004</v>
      </c>
    </row>
    <row r="144" spans="1:6" ht="12.75">
      <c r="A144">
        <v>139</v>
      </c>
      <c r="B144" s="10" t="s">
        <v>133</v>
      </c>
      <c r="C144" s="11">
        <v>521.278</v>
      </c>
      <c r="D144" s="12">
        <v>950</v>
      </c>
      <c r="E144" s="25">
        <f t="shared" si="5"/>
        <v>0</v>
      </c>
      <c r="F144">
        <f t="shared" si="6"/>
        <v>4004</v>
      </c>
    </row>
    <row r="145" spans="1:6" ht="12.75">
      <c r="A145">
        <v>140</v>
      </c>
      <c r="B145" s="10" t="s">
        <v>134</v>
      </c>
      <c r="C145" s="11">
        <v>522.852</v>
      </c>
      <c r="D145" s="12">
        <v>865</v>
      </c>
      <c r="E145" s="25">
        <f t="shared" si="5"/>
        <v>0</v>
      </c>
      <c r="F145">
        <f t="shared" si="6"/>
        <v>4004</v>
      </c>
    </row>
    <row r="146" spans="1:6" ht="12.75">
      <c r="A146">
        <v>141</v>
      </c>
      <c r="B146" s="10" t="s">
        <v>135</v>
      </c>
      <c r="C146" s="11">
        <v>525.753</v>
      </c>
      <c r="D146" s="12">
        <v>620</v>
      </c>
      <c r="E146" s="25">
        <f t="shared" si="5"/>
        <v>0</v>
      </c>
      <c r="F146">
        <f t="shared" si="6"/>
        <v>4004</v>
      </c>
    </row>
    <row r="147" spans="1:6" ht="12.75">
      <c r="A147">
        <v>142</v>
      </c>
      <c r="B147" s="10" t="s">
        <v>136</v>
      </c>
      <c r="C147" s="11">
        <v>530.391</v>
      </c>
      <c r="D147" s="12">
        <v>550</v>
      </c>
      <c r="E147" s="25">
        <f t="shared" si="5"/>
        <v>0</v>
      </c>
      <c r="F147">
        <f t="shared" si="6"/>
        <v>4004</v>
      </c>
    </row>
    <row r="148" spans="1:6" ht="12.75">
      <c r="A148">
        <v>143</v>
      </c>
      <c r="B148" s="10" t="s">
        <v>137</v>
      </c>
      <c r="C148" s="11">
        <v>533.542</v>
      </c>
      <c r="D148" s="12">
        <v>541</v>
      </c>
      <c r="E148" s="25">
        <f t="shared" si="5"/>
        <v>0</v>
      </c>
      <c r="F148">
        <f t="shared" si="6"/>
        <v>4004</v>
      </c>
    </row>
    <row r="149" spans="1:6" ht="12.75">
      <c r="A149">
        <v>144</v>
      </c>
      <c r="B149" s="10" t="s">
        <v>138</v>
      </c>
      <c r="C149" s="11">
        <v>536.55</v>
      </c>
      <c r="D149" s="12">
        <v>560</v>
      </c>
      <c r="E149" s="25">
        <f t="shared" si="5"/>
        <v>19</v>
      </c>
      <c r="F149">
        <f t="shared" si="6"/>
        <v>4023</v>
      </c>
    </row>
    <row r="150" spans="1:6" ht="12.75">
      <c r="A150">
        <v>145</v>
      </c>
      <c r="B150" s="10" t="s">
        <v>139</v>
      </c>
      <c r="C150" s="11">
        <v>538.725</v>
      </c>
      <c r="D150" s="12">
        <v>535</v>
      </c>
      <c r="E150" s="25">
        <f t="shared" si="5"/>
        <v>0</v>
      </c>
      <c r="F150">
        <f t="shared" si="6"/>
        <v>4023</v>
      </c>
    </row>
    <row r="151" spans="1:6" ht="12.75">
      <c r="A151">
        <v>146</v>
      </c>
      <c r="B151" s="10" t="s">
        <v>140</v>
      </c>
      <c r="C151" s="11">
        <v>541.519</v>
      </c>
      <c r="D151" s="12">
        <v>530</v>
      </c>
      <c r="E151" s="25">
        <f t="shared" si="5"/>
        <v>0</v>
      </c>
      <c r="F151">
        <f t="shared" si="6"/>
        <v>4023</v>
      </c>
    </row>
    <row r="152" spans="1:6" ht="12.75">
      <c r="A152">
        <v>147</v>
      </c>
      <c r="B152" s="10" t="s">
        <v>141</v>
      </c>
      <c r="C152" s="11">
        <v>543.26</v>
      </c>
      <c r="D152" s="12">
        <v>505</v>
      </c>
      <c r="E152" s="25">
        <f t="shared" si="5"/>
        <v>0</v>
      </c>
      <c r="F152">
        <f t="shared" si="6"/>
        <v>4023</v>
      </c>
    </row>
    <row r="153" spans="1:6" ht="12.75">
      <c r="A153">
        <v>148</v>
      </c>
      <c r="B153" s="10" t="s">
        <v>142</v>
      </c>
      <c r="C153" s="11">
        <v>549.039</v>
      </c>
      <c r="D153" s="12">
        <v>486</v>
      </c>
      <c r="E153" s="25">
        <f t="shared" si="5"/>
        <v>0</v>
      </c>
      <c r="F153">
        <f t="shared" si="6"/>
        <v>4023</v>
      </c>
    </row>
    <row r="154" spans="1:6" ht="12.75">
      <c r="A154">
        <v>149</v>
      </c>
      <c r="B154" s="10" t="s">
        <v>13</v>
      </c>
      <c r="C154" s="11">
        <v>555.22</v>
      </c>
      <c r="D154" s="12">
        <v>590</v>
      </c>
      <c r="E154" s="25">
        <f t="shared" si="5"/>
        <v>104</v>
      </c>
      <c r="F154">
        <f t="shared" si="6"/>
        <v>4127</v>
      </c>
    </row>
    <row r="155" spans="1:6" ht="12.75">
      <c r="A155">
        <v>150</v>
      </c>
      <c r="B155" s="10" t="s">
        <v>143</v>
      </c>
      <c r="C155" s="11">
        <v>557.096</v>
      </c>
      <c r="D155" s="12">
        <v>511</v>
      </c>
      <c r="E155" s="25">
        <f t="shared" si="5"/>
        <v>0</v>
      </c>
      <c r="F155">
        <f t="shared" si="6"/>
        <v>4127</v>
      </c>
    </row>
    <row r="156" spans="1:6" ht="12.75">
      <c r="A156">
        <v>151</v>
      </c>
      <c r="B156" s="10" t="s">
        <v>144</v>
      </c>
      <c r="C156" s="11">
        <v>561.724</v>
      </c>
      <c r="D156" s="12">
        <v>550</v>
      </c>
      <c r="E156" s="25">
        <f t="shared" si="5"/>
        <v>39</v>
      </c>
      <c r="F156">
        <f t="shared" si="6"/>
        <v>4166</v>
      </c>
    </row>
    <row r="157" spans="1:6" ht="12.75">
      <c r="A157">
        <v>152</v>
      </c>
      <c r="B157" s="10" t="s">
        <v>145</v>
      </c>
      <c r="C157" s="11">
        <v>566.178</v>
      </c>
      <c r="D157" s="12">
        <v>585</v>
      </c>
      <c r="E157" s="25">
        <f t="shared" si="5"/>
        <v>35</v>
      </c>
      <c r="F157">
        <f t="shared" si="6"/>
        <v>4201</v>
      </c>
    </row>
    <row r="158" spans="1:6" ht="12.75">
      <c r="A158">
        <v>153</v>
      </c>
      <c r="B158" s="10" t="s">
        <v>146</v>
      </c>
      <c r="C158" s="11">
        <v>573.284</v>
      </c>
      <c r="D158" s="12">
        <v>630</v>
      </c>
      <c r="E158" s="25">
        <f t="shared" si="5"/>
        <v>45</v>
      </c>
      <c r="F158">
        <f t="shared" si="6"/>
        <v>4246</v>
      </c>
    </row>
    <row r="159" spans="1:6" ht="12.75">
      <c r="A159">
        <v>154</v>
      </c>
      <c r="B159" s="10" t="s">
        <v>147</v>
      </c>
      <c r="C159" s="11">
        <v>576.319</v>
      </c>
      <c r="D159" s="12">
        <v>702</v>
      </c>
      <c r="E159" s="25">
        <f t="shared" si="5"/>
        <v>72</v>
      </c>
      <c r="F159">
        <f t="shared" si="6"/>
        <v>4318</v>
      </c>
    </row>
    <row r="160" spans="1:6" ht="12.75">
      <c r="A160">
        <v>155</v>
      </c>
      <c r="B160" s="10" t="s">
        <v>148</v>
      </c>
      <c r="C160" s="11">
        <v>577.917</v>
      </c>
      <c r="D160" s="12">
        <v>707</v>
      </c>
      <c r="E160" s="25">
        <f t="shared" si="5"/>
        <v>5</v>
      </c>
      <c r="F160">
        <f t="shared" si="6"/>
        <v>4323</v>
      </c>
    </row>
    <row r="161" spans="1:6" ht="12.75">
      <c r="A161">
        <v>156</v>
      </c>
      <c r="B161" s="10" t="s">
        <v>149</v>
      </c>
      <c r="C161" s="11">
        <v>580.111</v>
      </c>
      <c r="D161" s="12">
        <v>917</v>
      </c>
      <c r="E161" s="25">
        <f t="shared" si="5"/>
        <v>210</v>
      </c>
      <c r="F161">
        <f t="shared" si="6"/>
        <v>4533</v>
      </c>
    </row>
    <row r="162" spans="1:6" ht="12.75">
      <c r="A162">
        <v>157</v>
      </c>
      <c r="B162" s="10" t="s">
        <v>150</v>
      </c>
      <c r="C162" s="11">
        <v>582.472</v>
      </c>
      <c r="D162" s="12">
        <v>1148</v>
      </c>
      <c r="E162" s="25">
        <f t="shared" si="5"/>
        <v>231</v>
      </c>
      <c r="F162">
        <f t="shared" si="6"/>
        <v>4764</v>
      </c>
    </row>
    <row r="163" spans="1:6" ht="12.75">
      <c r="A163">
        <v>158</v>
      </c>
      <c r="B163" s="10" t="s">
        <v>151</v>
      </c>
      <c r="C163" s="11">
        <v>583.717</v>
      </c>
      <c r="D163" s="12">
        <v>1245</v>
      </c>
      <c r="E163" s="25">
        <f t="shared" si="5"/>
        <v>97</v>
      </c>
      <c r="F163">
        <f t="shared" si="6"/>
        <v>4861</v>
      </c>
    </row>
    <row r="164" spans="1:6" ht="12.75">
      <c r="A164">
        <v>159</v>
      </c>
      <c r="B164" s="7" t="s">
        <v>152</v>
      </c>
      <c r="C164" s="11">
        <v>584.716</v>
      </c>
      <c r="D164" s="12">
        <v>1300</v>
      </c>
      <c r="E164" s="25">
        <f t="shared" si="5"/>
        <v>55</v>
      </c>
      <c r="F164">
        <f t="shared" si="6"/>
        <v>4916</v>
      </c>
    </row>
    <row r="165" spans="1:6" ht="12.75">
      <c r="A165">
        <v>160</v>
      </c>
      <c r="B165" s="5" t="s">
        <v>153</v>
      </c>
      <c r="C165" s="13">
        <v>588.075</v>
      </c>
      <c r="D165" s="14">
        <v>1264</v>
      </c>
      <c r="E165" s="25">
        <f t="shared" si="5"/>
        <v>0</v>
      </c>
      <c r="F165">
        <f t="shared" si="6"/>
        <v>4916</v>
      </c>
    </row>
    <row r="166" spans="1:6" ht="12.75">
      <c r="A166">
        <v>161</v>
      </c>
      <c r="B166" s="5" t="s">
        <v>154</v>
      </c>
      <c r="C166" s="13">
        <v>590.643</v>
      </c>
      <c r="D166" s="14">
        <v>1270</v>
      </c>
      <c r="E166" s="25">
        <f t="shared" si="5"/>
        <v>6</v>
      </c>
      <c r="F166">
        <f t="shared" si="6"/>
        <v>4922</v>
      </c>
    </row>
    <row r="167" spans="1:6" ht="12.75">
      <c r="A167">
        <v>162</v>
      </c>
      <c r="B167" s="5" t="s">
        <v>155</v>
      </c>
      <c r="C167" s="13">
        <v>592.86</v>
      </c>
      <c r="D167" s="14">
        <v>1295</v>
      </c>
      <c r="E167" s="25">
        <f t="shared" si="5"/>
        <v>25</v>
      </c>
      <c r="F167">
        <f t="shared" si="6"/>
        <v>4947</v>
      </c>
    </row>
    <row r="168" spans="1:6" ht="12.75">
      <c r="A168">
        <v>163</v>
      </c>
      <c r="B168" s="5" t="s">
        <v>156</v>
      </c>
      <c r="C168" s="13">
        <v>593.323</v>
      </c>
      <c r="D168" s="14">
        <v>1313</v>
      </c>
      <c r="E168" s="25">
        <f t="shared" si="5"/>
        <v>18</v>
      </c>
      <c r="F168">
        <f t="shared" si="6"/>
        <v>4965</v>
      </c>
    </row>
    <row r="169" spans="1:6" ht="12.75">
      <c r="A169">
        <v>164</v>
      </c>
      <c r="B169" s="5" t="s">
        <v>157</v>
      </c>
      <c r="C169" s="13">
        <v>596.803</v>
      </c>
      <c r="D169" s="14">
        <v>1290</v>
      </c>
      <c r="E169" s="25">
        <f t="shared" si="5"/>
        <v>0</v>
      </c>
      <c r="F169">
        <f t="shared" si="6"/>
        <v>4965</v>
      </c>
    </row>
    <row r="170" spans="1:6" ht="12.75">
      <c r="A170">
        <v>165</v>
      </c>
      <c r="B170" s="5" t="s">
        <v>158</v>
      </c>
      <c r="C170" s="13">
        <v>599.156</v>
      </c>
      <c r="D170" s="14">
        <v>1200</v>
      </c>
      <c r="E170" s="25">
        <f t="shared" si="5"/>
        <v>0</v>
      </c>
      <c r="F170">
        <f t="shared" si="6"/>
        <v>4965</v>
      </c>
    </row>
    <row r="171" spans="1:6" ht="12.75">
      <c r="A171">
        <v>166</v>
      </c>
      <c r="B171" s="5" t="s">
        <v>159</v>
      </c>
      <c r="C171" s="13">
        <v>602.322</v>
      </c>
      <c r="D171" s="14">
        <v>960</v>
      </c>
      <c r="E171" s="25">
        <f t="shared" si="5"/>
        <v>0</v>
      </c>
      <c r="F171">
        <f t="shared" si="6"/>
        <v>4965</v>
      </c>
    </row>
    <row r="172" spans="1:6" ht="12.75">
      <c r="A172">
        <v>167</v>
      </c>
      <c r="B172" s="5" t="s">
        <v>160</v>
      </c>
      <c r="C172" s="13">
        <v>603.907</v>
      </c>
      <c r="D172" s="14">
        <v>805</v>
      </c>
      <c r="E172" s="25">
        <f t="shared" si="5"/>
        <v>0</v>
      </c>
      <c r="F172">
        <f t="shared" si="6"/>
        <v>4965</v>
      </c>
    </row>
    <row r="173" spans="1:6" ht="12.75">
      <c r="A173">
        <v>168</v>
      </c>
      <c r="B173" s="5" t="s">
        <v>161</v>
      </c>
      <c r="C173" s="13">
        <v>606.171</v>
      </c>
      <c r="D173" s="14">
        <v>665</v>
      </c>
      <c r="E173" s="25">
        <f t="shared" si="5"/>
        <v>0</v>
      </c>
      <c r="F173">
        <f t="shared" si="6"/>
        <v>4965</v>
      </c>
    </row>
    <row r="174" spans="1:6" ht="12.75">
      <c r="A174">
        <v>169</v>
      </c>
      <c r="B174" s="5" t="s">
        <v>162</v>
      </c>
      <c r="C174" s="13">
        <v>609.645</v>
      </c>
      <c r="D174" s="14">
        <v>865</v>
      </c>
      <c r="E174" s="25">
        <f t="shared" si="5"/>
        <v>200</v>
      </c>
      <c r="F174">
        <f t="shared" si="6"/>
        <v>5165</v>
      </c>
    </row>
    <row r="175" spans="1:6" ht="12.75">
      <c r="A175">
        <v>170</v>
      </c>
      <c r="B175" s="5" t="s">
        <v>163</v>
      </c>
      <c r="C175" s="13">
        <v>611.329</v>
      </c>
      <c r="D175" s="14">
        <v>905</v>
      </c>
      <c r="E175" s="25">
        <f t="shared" si="5"/>
        <v>40</v>
      </c>
      <c r="F175">
        <f t="shared" si="6"/>
        <v>5205</v>
      </c>
    </row>
    <row r="176" spans="1:6" ht="12.75">
      <c r="A176">
        <v>171</v>
      </c>
      <c r="B176" s="5" t="s">
        <v>164</v>
      </c>
      <c r="C176" s="13">
        <v>616.497</v>
      </c>
      <c r="D176" s="14">
        <v>670</v>
      </c>
      <c r="E176" s="25">
        <f t="shared" si="5"/>
        <v>0</v>
      </c>
      <c r="F176">
        <f t="shared" si="6"/>
        <v>5205</v>
      </c>
    </row>
    <row r="177" spans="1:6" ht="12.75">
      <c r="A177">
        <v>172</v>
      </c>
      <c r="B177" s="5" t="s">
        <v>165</v>
      </c>
      <c r="C177" s="13">
        <v>619.462</v>
      </c>
      <c r="D177" s="14">
        <v>515</v>
      </c>
      <c r="E177" s="25">
        <f t="shared" si="5"/>
        <v>0</v>
      </c>
      <c r="F177">
        <f t="shared" si="6"/>
        <v>5205</v>
      </c>
    </row>
    <row r="178" spans="1:6" ht="12.75">
      <c r="A178">
        <v>173</v>
      </c>
      <c r="B178" s="5" t="s">
        <v>166</v>
      </c>
      <c r="C178" s="13">
        <v>623.443</v>
      </c>
      <c r="D178" s="14">
        <v>440</v>
      </c>
      <c r="E178" s="25">
        <f t="shared" si="5"/>
        <v>0</v>
      </c>
      <c r="F178">
        <f t="shared" si="6"/>
        <v>5205</v>
      </c>
    </row>
    <row r="179" spans="1:6" ht="12.75">
      <c r="A179">
        <v>174</v>
      </c>
      <c r="B179" s="5" t="s">
        <v>167</v>
      </c>
      <c r="C179" s="13">
        <v>624.635</v>
      </c>
      <c r="D179" s="14">
        <v>453</v>
      </c>
      <c r="E179" s="25">
        <f t="shared" si="5"/>
        <v>13</v>
      </c>
      <c r="F179">
        <f t="shared" si="6"/>
        <v>5218</v>
      </c>
    </row>
    <row r="180" spans="1:6" ht="12.75">
      <c r="A180">
        <v>175</v>
      </c>
      <c r="B180" s="5" t="s">
        <v>168</v>
      </c>
      <c r="C180" s="13">
        <v>627.843</v>
      </c>
      <c r="D180" s="14">
        <v>515</v>
      </c>
      <c r="E180" s="25">
        <f t="shared" si="5"/>
        <v>62</v>
      </c>
      <c r="F180">
        <f t="shared" si="6"/>
        <v>5280</v>
      </c>
    </row>
    <row r="181" spans="1:6" ht="12.75">
      <c r="A181">
        <v>176</v>
      </c>
      <c r="B181" s="5" t="s">
        <v>169</v>
      </c>
      <c r="C181" s="13">
        <v>636.845</v>
      </c>
      <c r="D181" s="14">
        <v>655</v>
      </c>
      <c r="E181" s="25">
        <f t="shared" si="5"/>
        <v>140</v>
      </c>
      <c r="F181">
        <f t="shared" si="6"/>
        <v>5420</v>
      </c>
    </row>
    <row r="182" spans="1:6" ht="12.75">
      <c r="A182">
        <v>177</v>
      </c>
      <c r="B182" s="7" t="s">
        <v>170</v>
      </c>
      <c r="C182" s="11">
        <v>646.235</v>
      </c>
      <c r="D182" s="12">
        <v>350</v>
      </c>
      <c r="E182" s="25">
        <f t="shared" si="5"/>
        <v>0</v>
      </c>
      <c r="F182">
        <f t="shared" si="6"/>
        <v>5420</v>
      </c>
    </row>
    <row r="183" spans="1:6" ht="12.75">
      <c r="A183">
        <v>178</v>
      </c>
      <c r="B183" s="5" t="s">
        <v>171</v>
      </c>
      <c r="C183" s="13">
        <v>647.956</v>
      </c>
      <c r="D183" s="14">
        <v>450</v>
      </c>
      <c r="E183" s="25">
        <f t="shared" si="5"/>
        <v>100</v>
      </c>
      <c r="F183">
        <f t="shared" si="6"/>
        <v>5520</v>
      </c>
    </row>
    <row r="184" spans="1:6" ht="12.75">
      <c r="A184">
        <v>179</v>
      </c>
      <c r="B184" s="5" t="s">
        <v>172</v>
      </c>
      <c r="C184" s="13">
        <v>648.763</v>
      </c>
      <c r="D184" s="14">
        <v>467</v>
      </c>
      <c r="E184" s="25">
        <f t="shared" si="5"/>
        <v>17</v>
      </c>
      <c r="F184">
        <f t="shared" si="6"/>
        <v>5537</v>
      </c>
    </row>
    <row r="185" spans="1:6" ht="12.75">
      <c r="A185">
        <v>180</v>
      </c>
      <c r="B185" s="5" t="s">
        <v>173</v>
      </c>
      <c r="C185" s="13">
        <v>653.848</v>
      </c>
      <c r="D185" s="14">
        <v>558</v>
      </c>
      <c r="E185" s="25">
        <f t="shared" si="5"/>
        <v>91</v>
      </c>
      <c r="F185">
        <f t="shared" si="6"/>
        <v>5628</v>
      </c>
    </row>
    <row r="186" spans="1:6" ht="12.75">
      <c r="A186">
        <v>181</v>
      </c>
      <c r="B186" s="5" t="s">
        <v>174</v>
      </c>
      <c r="C186" s="13">
        <v>655.06</v>
      </c>
      <c r="D186" s="14">
        <v>590</v>
      </c>
      <c r="E186" s="25">
        <f t="shared" si="5"/>
        <v>32</v>
      </c>
      <c r="F186">
        <f t="shared" si="6"/>
        <v>5660</v>
      </c>
    </row>
    <row r="187" spans="1:6" ht="12.75">
      <c r="A187">
        <v>182</v>
      </c>
      <c r="B187" s="5" t="s">
        <v>175</v>
      </c>
      <c r="C187" s="13">
        <v>655.792</v>
      </c>
      <c r="D187" s="14">
        <v>650</v>
      </c>
      <c r="E187" s="25">
        <f t="shared" si="5"/>
        <v>60</v>
      </c>
      <c r="F187">
        <f t="shared" si="6"/>
        <v>5720</v>
      </c>
    </row>
    <row r="188" spans="1:6" ht="12.75">
      <c r="A188">
        <v>183</v>
      </c>
      <c r="B188" s="5" t="s">
        <v>176</v>
      </c>
      <c r="C188" s="13">
        <v>657.477</v>
      </c>
      <c r="D188" s="14">
        <v>675</v>
      </c>
      <c r="E188" s="25">
        <f t="shared" si="5"/>
        <v>25</v>
      </c>
      <c r="F188">
        <f t="shared" si="6"/>
        <v>5745</v>
      </c>
    </row>
    <row r="189" spans="1:6" ht="12.75">
      <c r="A189">
        <v>184</v>
      </c>
      <c r="B189" s="5" t="s">
        <v>177</v>
      </c>
      <c r="C189" s="13">
        <v>659.06</v>
      </c>
      <c r="D189" s="14">
        <v>700</v>
      </c>
      <c r="E189" s="25">
        <f t="shared" si="5"/>
        <v>25</v>
      </c>
      <c r="F189">
        <f t="shared" si="6"/>
        <v>5770</v>
      </c>
    </row>
    <row r="190" spans="1:6" ht="12.75">
      <c r="A190">
        <v>185</v>
      </c>
      <c r="B190" s="5" t="s">
        <v>178</v>
      </c>
      <c r="C190" s="13">
        <v>660.136</v>
      </c>
      <c r="D190" s="14">
        <v>717</v>
      </c>
      <c r="E190" s="25">
        <f t="shared" si="5"/>
        <v>17</v>
      </c>
      <c r="F190">
        <f t="shared" si="6"/>
        <v>5787</v>
      </c>
    </row>
    <row r="191" spans="1:6" ht="12.75">
      <c r="A191">
        <v>186</v>
      </c>
      <c r="B191" s="5" t="s">
        <v>179</v>
      </c>
      <c r="C191" s="13">
        <v>662.34</v>
      </c>
      <c r="D191" s="14">
        <v>625</v>
      </c>
      <c r="E191" s="25">
        <f t="shared" si="5"/>
        <v>0</v>
      </c>
      <c r="F191">
        <f t="shared" si="6"/>
        <v>5787</v>
      </c>
    </row>
    <row r="192" spans="1:6" ht="12.75">
      <c r="A192">
        <v>187</v>
      </c>
      <c r="B192" s="5" t="s">
        <v>180</v>
      </c>
      <c r="C192" s="13">
        <v>663.302</v>
      </c>
      <c r="D192" s="14">
        <v>630</v>
      </c>
      <c r="E192" s="25">
        <f t="shared" si="5"/>
        <v>5</v>
      </c>
      <c r="F192">
        <f t="shared" si="6"/>
        <v>5792</v>
      </c>
    </row>
    <row r="193" spans="1:6" ht="12.75">
      <c r="A193">
        <v>188</v>
      </c>
      <c r="B193" s="5" t="s">
        <v>181</v>
      </c>
      <c r="C193" s="13">
        <v>664.252</v>
      </c>
      <c r="D193" s="14">
        <v>650</v>
      </c>
      <c r="E193" s="25">
        <f t="shared" si="5"/>
        <v>20</v>
      </c>
      <c r="F193">
        <f t="shared" si="6"/>
        <v>5812</v>
      </c>
    </row>
    <row r="194" spans="1:6" ht="12.75">
      <c r="A194">
        <v>189</v>
      </c>
      <c r="B194" s="5" t="s">
        <v>182</v>
      </c>
      <c r="C194" s="13">
        <v>669.191</v>
      </c>
      <c r="D194" s="14">
        <v>635</v>
      </c>
      <c r="E194" s="25">
        <f t="shared" si="5"/>
        <v>0</v>
      </c>
      <c r="F194">
        <f t="shared" si="6"/>
        <v>5812</v>
      </c>
    </row>
    <row r="195" spans="1:6" ht="12.75">
      <c r="A195">
        <v>190</v>
      </c>
      <c r="B195" s="5" t="s">
        <v>183</v>
      </c>
      <c r="C195" s="13">
        <v>669.774</v>
      </c>
      <c r="D195" s="14">
        <v>605</v>
      </c>
      <c r="E195" s="25">
        <f t="shared" si="5"/>
        <v>0</v>
      </c>
      <c r="F195">
        <f t="shared" si="6"/>
        <v>5812</v>
      </c>
    </row>
    <row r="196" spans="1:6" ht="12.75">
      <c r="A196">
        <v>191</v>
      </c>
      <c r="B196" s="5" t="s">
        <v>184</v>
      </c>
      <c r="C196" s="13">
        <v>670.656</v>
      </c>
      <c r="D196" s="14">
        <v>565</v>
      </c>
      <c r="E196" s="25">
        <f t="shared" si="5"/>
        <v>0</v>
      </c>
      <c r="F196">
        <f t="shared" si="6"/>
        <v>5812</v>
      </c>
    </row>
    <row r="197" spans="1:6" ht="12.75">
      <c r="A197">
        <v>192</v>
      </c>
      <c r="B197" s="5" t="s">
        <v>185</v>
      </c>
      <c r="C197" s="13">
        <v>674.194</v>
      </c>
      <c r="D197" s="14">
        <v>465</v>
      </c>
      <c r="E197" s="25">
        <f t="shared" si="5"/>
        <v>0</v>
      </c>
      <c r="F197">
        <f t="shared" si="6"/>
        <v>5812</v>
      </c>
    </row>
    <row r="198" spans="1:6" ht="12.75">
      <c r="A198">
        <v>193</v>
      </c>
      <c r="B198" s="5" t="s">
        <v>186</v>
      </c>
      <c r="C198" s="13">
        <v>676.514</v>
      </c>
      <c r="D198" s="14">
        <v>485</v>
      </c>
      <c r="E198" s="25">
        <f t="shared" si="5"/>
        <v>20</v>
      </c>
      <c r="F198">
        <f t="shared" si="6"/>
        <v>5832</v>
      </c>
    </row>
    <row r="199" spans="1:6" ht="12.75">
      <c r="A199">
        <v>194</v>
      </c>
      <c r="B199" s="5" t="s">
        <v>187</v>
      </c>
      <c r="C199" s="13">
        <v>679.074</v>
      </c>
      <c r="D199" s="14">
        <v>505</v>
      </c>
      <c r="E199" s="25">
        <f aca="true" t="shared" si="7" ref="E199:E216">IF(D199&gt;D198,D199-D198,0)</f>
        <v>20</v>
      </c>
      <c r="F199">
        <f aca="true" t="shared" si="8" ref="F199:F216">E199+F198</f>
        <v>5852</v>
      </c>
    </row>
    <row r="200" spans="1:6" ht="12.75">
      <c r="A200">
        <v>195</v>
      </c>
      <c r="B200" s="5" t="s">
        <v>188</v>
      </c>
      <c r="C200" s="13">
        <v>679.87</v>
      </c>
      <c r="D200" s="14">
        <v>485</v>
      </c>
      <c r="E200" s="25">
        <f t="shared" si="7"/>
        <v>0</v>
      </c>
      <c r="F200">
        <f t="shared" si="8"/>
        <v>5852</v>
      </c>
    </row>
    <row r="201" spans="1:6" ht="12.75">
      <c r="A201">
        <v>196</v>
      </c>
      <c r="B201" s="5" t="s">
        <v>189</v>
      </c>
      <c r="C201" s="13">
        <v>683.838</v>
      </c>
      <c r="D201" s="14">
        <v>415</v>
      </c>
      <c r="E201" s="25">
        <f t="shared" si="7"/>
        <v>0</v>
      </c>
      <c r="F201">
        <f t="shared" si="8"/>
        <v>5852</v>
      </c>
    </row>
    <row r="202" spans="1:6" ht="12.75">
      <c r="A202">
        <v>197</v>
      </c>
      <c r="B202" s="5" t="s">
        <v>190</v>
      </c>
      <c r="C202" s="13">
        <v>685.705</v>
      </c>
      <c r="D202" s="14">
        <v>454</v>
      </c>
      <c r="E202" s="25">
        <f t="shared" si="7"/>
        <v>39</v>
      </c>
      <c r="F202">
        <f t="shared" si="8"/>
        <v>5891</v>
      </c>
    </row>
    <row r="203" spans="1:6" ht="12.75">
      <c r="A203">
        <v>198</v>
      </c>
      <c r="B203" s="5" t="s">
        <v>191</v>
      </c>
      <c r="C203" s="13">
        <v>691.163</v>
      </c>
      <c r="D203" s="14">
        <v>425</v>
      </c>
      <c r="E203" s="25">
        <f t="shared" si="7"/>
        <v>0</v>
      </c>
      <c r="F203">
        <f t="shared" si="8"/>
        <v>5891</v>
      </c>
    </row>
    <row r="204" spans="1:6" ht="12.75">
      <c r="A204">
        <v>199</v>
      </c>
      <c r="B204" s="5" t="s">
        <v>8</v>
      </c>
      <c r="C204" s="13">
        <v>694.072</v>
      </c>
      <c r="D204" s="14">
        <v>415</v>
      </c>
      <c r="E204" s="25">
        <f t="shared" si="7"/>
        <v>0</v>
      </c>
      <c r="F204">
        <f t="shared" si="8"/>
        <v>5891</v>
      </c>
    </row>
    <row r="205" spans="1:6" ht="12.75">
      <c r="A205">
        <v>200</v>
      </c>
      <c r="B205" s="5" t="s">
        <v>192</v>
      </c>
      <c r="C205" s="13">
        <v>696.464</v>
      </c>
      <c r="D205" s="14">
        <v>320</v>
      </c>
      <c r="E205" s="25">
        <f t="shared" si="7"/>
        <v>0</v>
      </c>
      <c r="F205">
        <f t="shared" si="8"/>
        <v>5891</v>
      </c>
    </row>
    <row r="206" spans="1:6" ht="12.75">
      <c r="A206">
        <v>201</v>
      </c>
      <c r="B206" s="5" t="s">
        <v>193</v>
      </c>
      <c r="C206" s="13">
        <v>699.64</v>
      </c>
      <c r="D206" s="14">
        <v>385</v>
      </c>
      <c r="E206" s="25">
        <f t="shared" si="7"/>
        <v>65</v>
      </c>
      <c r="F206">
        <f t="shared" si="8"/>
        <v>5956</v>
      </c>
    </row>
    <row r="207" spans="1:6" ht="12.75">
      <c r="A207">
        <v>202</v>
      </c>
      <c r="B207" s="5" t="s">
        <v>194</v>
      </c>
      <c r="C207" s="13">
        <v>704.695</v>
      </c>
      <c r="D207" s="14">
        <v>395</v>
      </c>
      <c r="E207" s="25">
        <f t="shared" si="7"/>
        <v>10</v>
      </c>
      <c r="F207">
        <f t="shared" si="8"/>
        <v>5966</v>
      </c>
    </row>
    <row r="208" spans="1:6" ht="12.75">
      <c r="A208">
        <v>203</v>
      </c>
      <c r="B208" s="5" t="s">
        <v>195</v>
      </c>
      <c r="C208" s="13">
        <v>707.329</v>
      </c>
      <c r="D208" s="14">
        <v>345</v>
      </c>
      <c r="E208" s="25">
        <f t="shared" si="7"/>
        <v>0</v>
      </c>
      <c r="F208">
        <f t="shared" si="8"/>
        <v>5966</v>
      </c>
    </row>
    <row r="209" spans="1:6" ht="12.75">
      <c r="A209">
        <v>204</v>
      </c>
      <c r="B209" s="5" t="s">
        <v>196</v>
      </c>
      <c r="C209" s="13">
        <v>710.629</v>
      </c>
      <c r="D209" s="14">
        <v>360</v>
      </c>
      <c r="E209" s="25">
        <f t="shared" si="7"/>
        <v>15</v>
      </c>
      <c r="F209">
        <f t="shared" si="8"/>
        <v>5981</v>
      </c>
    </row>
    <row r="210" spans="1:6" ht="12.75">
      <c r="A210">
        <v>205</v>
      </c>
      <c r="B210" s="5" t="s">
        <v>197</v>
      </c>
      <c r="C210" s="13">
        <v>714.802</v>
      </c>
      <c r="D210" s="14">
        <v>405</v>
      </c>
      <c r="E210" s="25">
        <f t="shared" si="7"/>
        <v>45</v>
      </c>
      <c r="F210">
        <f t="shared" si="8"/>
        <v>6026</v>
      </c>
    </row>
    <row r="211" spans="1:6" ht="12.75">
      <c r="A211">
        <v>206</v>
      </c>
      <c r="B211" s="6" t="s">
        <v>198</v>
      </c>
      <c r="C211" s="18">
        <v>719.108</v>
      </c>
      <c r="D211" s="19">
        <v>290</v>
      </c>
      <c r="E211" s="25">
        <f t="shared" si="7"/>
        <v>0</v>
      </c>
      <c r="F211">
        <f t="shared" si="8"/>
        <v>6026</v>
      </c>
    </row>
    <row r="212" spans="1:6" ht="12.75">
      <c r="A212">
        <v>207</v>
      </c>
      <c r="B212" s="5" t="s">
        <v>199</v>
      </c>
      <c r="C212" s="13">
        <v>724.491</v>
      </c>
      <c r="D212" s="14">
        <v>355</v>
      </c>
      <c r="E212" s="25">
        <f t="shared" si="7"/>
        <v>65</v>
      </c>
      <c r="F212">
        <f t="shared" si="8"/>
        <v>6091</v>
      </c>
    </row>
    <row r="213" spans="1:6" ht="12.75">
      <c r="A213">
        <v>208</v>
      </c>
      <c r="B213" s="5" t="s">
        <v>200</v>
      </c>
      <c r="C213" s="13">
        <v>725.965</v>
      </c>
      <c r="D213" s="14">
        <v>335</v>
      </c>
      <c r="E213" s="25">
        <f t="shared" si="7"/>
        <v>0</v>
      </c>
      <c r="F213">
        <f t="shared" si="8"/>
        <v>6091</v>
      </c>
    </row>
    <row r="214" spans="1:6" ht="12.75">
      <c r="A214">
        <v>209</v>
      </c>
      <c r="B214" s="5" t="s">
        <v>201</v>
      </c>
      <c r="C214" s="13">
        <v>728.089</v>
      </c>
      <c r="D214" s="14">
        <v>300</v>
      </c>
      <c r="E214" s="25">
        <f t="shared" si="7"/>
        <v>0</v>
      </c>
      <c r="F214">
        <f t="shared" si="8"/>
        <v>6091</v>
      </c>
    </row>
    <row r="215" spans="1:6" ht="12.75">
      <c r="A215">
        <v>210</v>
      </c>
      <c r="B215" s="5" t="s">
        <v>202</v>
      </c>
      <c r="C215" s="13">
        <v>733.449</v>
      </c>
      <c r="D215" s="14">
        <v>370</v>
      </c>
      <c r="E215" s="25">
        <f t="shared" si="7"/>
        <v>70</v>
      </c>
      <c r="F215">
        <f t="shared" si="8"/>
        <v>6161</v>
      </c>
    </row>
    <row r="216" spans="1:6" ht="12.75">
      <c r="A216">
        <v>211</v>
      </c>
      <c r="B216" s="7" t="s">
        <v>203</v>
      </c>
      <c r="C216" s="11">
        <v>738.037</v>
      </c>
      <c r="D216" s="12">
        <v>260</v>
      </c>
      <c r="E216" s="25">
        <f t="shared" si="7"/>
        <v>0</v>
      </c>
      <c r="F216">
        <f t="shared" si="8"/>
        <v>6161</v>
      </c>
    </row>
  </sheetData>
  <mergeCells count="3">
    <mergeCell ref="B3:B4"/>
    <mergeCell ref="C3:C4"/>
    <mergeCell ref="D3:D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6"/>
  <sheetViews>
    <sheetView showGridLines="0" showRowColHeaders="0" tabSelected="1" zoomScale="120" zoomScaleNormal="120" workbookViewId="0" topLeftCell="A1">
      <selection activeCell="D5" sqref="D5"/>
    </sheetView>
  </sheetViews>
  <sheetFormatPr defaultColWidth="11.421875" defaultRowHeight="12.75"/>
  <cols>
    <col min="1" max="1" width="4.421875" style="29" customWidth="1"/>
    <col min="3" max="3" width="27.28125" style="0" customWidth="1"/>
    <col min="4" max="4" width="25.28125" style="0" customWidth="1"/>
    <col min="5" max="5" width="11.7109375" style="0" customWidth="1"/>
    <col min="8" max="10" width="11.421875" style="0" hidden="1" customWidth="1"/>
    <col min="14" max="15" width="11.421875" style="0" hidden="1" customWidth="1"/>
  </cols>
  <sheetData>
    <row r="1" ht="33.75">
      <c r="A1" s="36" t="s">
        <v>220</v>
      </c>
    </row>
    <row r="2" ht="12.75">
      <c r="A2" s="35" t="s">
        <v>219</v>
      </c>
    </row>
    <row r="3" ht="13.5" thickBot="1">
      <c r="D3" s="33"/>
    </row>
    <row r="4" spans="1:11" ht="12.75">
      <c r="A4" s="29">
        <v>0</v>
      </c>
      <c r="B4" s="37"/>
      <c r="C4" s="38" t="s">
        <v>221</v>
      </c>
      <c r="D4" s="38" t="s">
        <v>222</v>
      </c>
      <c r="E4" s="38" t="s">
        <v>216</v>
      </c>
      <c r="F4" s="38" t="s">
        <v>217</v>
      </c>
      <c r="G4" s="38" t="s">
        <v>223</v>
      </c>
      <c r="H4" s="39">
        <f>VLOOKUP(C5,$N$5:$O$216,2,0)</f>
        <v>0</v>
      </c>
      <c r="I4" s="39">
        <f>VLOOKUP(H4,Hoja2!$A:$D,3,0)</f>
        <v>0</v>
      </c>
      <c r="J4" s="39"/>
      <c r="K4" s="40" t="s">
        <v>224</v>
      </c>
    </row>
    <row r="5" spans="1:15" ht="22.5" customHeight="1">
      <c r="A5" s="29">
        <v>1</v>
      </c>
      <c r="B5" s="41" t="s">
        <v>205</v>
      </c>
      <c r="C5" s="45" t="s">
        <v>3</v>
      </c>
      <c r="D5" s="45" t="s">
        <v>32</v>
      </c>
      <c r="E5" s="43">
        <f>I5-I4</f>
        <v>64.728</v>
      </c>
      <c r="F5" s="43">
        <f>I5-$I$4</f>
        <v>64.728</v>
      </c>
      <c r="G5" s="43">
        <f>$F$14-F5</f>
        <v>673.3090000000001</v>
      </c>
      <c r="H5">
        <f aca="true" t="shared" si="0" ref="H5:H14">VLOOKUP(D5,$N$5:$O$216,2,0)</f>
        <v>29</v>
      </c>
      <c r="I5">
        <f>VLOOKUP(H5,Hoja2!$A:$D,3,0)</f>
        <v>64.728</v>
      </c>
      <c r="J5">
        <f>VLOOKUP(H5,Hoja2!$A:$F,6,0)</f>
        <v>600</v>
      </c>
      <c r="K5" s="30">
        <f>J5-J4</f>
        <v>600</v>
      </c>
      <c r="N5" s="7" t="s">
        <v>3</v>
      </c>
      <c r="O5">
        <v>0</v>
      </c>
    </row>
    <row r="6" spans="1:15" ht="22.5" customHeight="1">
      <c r="A6" s="29">
        <v>2</v>
      </c>
      <c r="B6" s="41" t="s">
        <v>206</v>
      </c>
      <c r="C6" s="32" t="str">
        <f>D5</f>
        <v>Puente la Reina </v>
      </c>
      <c r="D6" s="45" t="s">
        <v>52</v>
      </c>
      <c r="E6" s="43">
        <f>I6-I5</f>
        <v>70.92200000000001</v>
      </c>
      <c r="F6" s="43">
        <f aca="true" t="shared" si="1" ref="F6:F14">I6-$I$4</f>
        <v>135.65</v>
      </c>
      <c r="G6" s="43">
        <f aca="true" t="shared" si="2" ref="G6:G13">$F$14-F6</f>
        <v>602.3870000000001</v>
      </c>
      <c r="H6">
        <f t="shared" si="0"/>
        <v>50</v>
      </c>
      <c r="I6">
        <f>VLOOKUP(H6,Hoja2!$A:$D,3,0)</f>
        <v>135.65</v>
      </c>
      <c r="J6">
        <f>VLOOKUP(H6,Hoja2!$A:$F,6,0)</f>
        <v>1223</v>
      </c>
      <c r="K6" s="30">
        <f aca="true" t="shared" si="3" ref="K6:K14">J6-J5</f>
        <v>623</v>
      </c>
      <c r="N6" s="2" t="s">
        <v>4</v>
      </c>
      <c r="O6">
        <v>1</v>
      </c>
    </row>
    <row r="7" spans="1:15" ht="22.5" customHeight="1">
      <c r="A7" s="29">
        <v>3</v>
      </c>
      <c r="B7" s="41" t="s">
        <v>207</v>
      </c>
      <c r="C7" s="32" t="str">
        <f aca="true" t="shared" si="4" ref="C7:C14">D6</f>
        <v>Logroño (puente de piedra) </v>
      </c>
      <c r="D7" s="45" t="s">
        <v>61</v>
      </c>
      <c r="E7" s="43">
        <f aca="true" t="shared" si="5" ref="E7:E14">I7-I6</f>
        <v>49.476</v>
      </c>
      <c r="F7" s="43">
        <f t="shared" si="1"/>
        <v>185.126</v>
      </c>
      <c r="G7" s="43">
        <f t="shared" si="2"/>
        <v>552.9110000000001</v>
      </c>
      <c r="H7">
        <f t="shared" si="0"/>
        <v>62</v>
      </c>
      <c r="I7">
        <f>VLOOKUP(H7,Hoja2!$A:$D,3,0)</f>
        <v>185.126</v>
      </c>
      <c r="J7">
        <f>VLOOKUP(H7,Hoja2!$A:$F,6,0)</f>
        <v>1764</v>
      </c>
      <c r="K7" s="30">
        <f t="shared" si="3"/>
        <v>541</v>
      </c>
      <c r="N7" s="2" t="s">
        <v>5</v>
      </c>
      <c r="O7">
        <v>2</v>
      </c>
    </row>
    <row r="8" spans="1:15" ht="22.5" customHeight="1">
      <c r="A8" s="29">
        <v>4</v>
      </c>
      <c r="B8" s="41" t="s">
        <v>208</v>
      </c>
      <c r="C8" s="32" t="str">
        <f t="shared" si="4"/>
        <v>S. Domingo de la Calzada </v>
      </c>
      <c r="D8" s="45" t="s">
        <v>218</v>
      </c>
      <c r="E8" s="43">
        <f t="shared" si="5"/>
        <v>72.26500000000001</v>
      </c>
      <c r="F8" s="43">
        <f t="shared" si="1"/>
        <v>257.391</v>
      </c>
      <c r="G8" s="43">
        <f t="shared" si="2"/>
        <v>480.646</v>
      </c>
      <c r="H8">
        <f t="shared" si="0"/>
        <v>83</v>
      </c>
      <c r="I8">
        <f>VLOOKUP(H8,Hoja2!$A:$D,3,0)</f>
        <v>257.391</v>
      </c>
      <c r="J8">
        <f>VLOOKUP(H8,Hoja2!$A:$F,6,0)</f>
        <v>2425</v>
      </c>
      <c r="K8" s="30">
        <f t="shared" si="3"/>
        <v>661</v>
      </c>
      <c r="N8" s="2" t="s">
        <v>6</v>
      </c>
      <c r="O8">
        <v>3</v>
      </c>
    </row>
    <row r="9" spans="1:15" ht="22.5" customHeight="1">
      <c r="A9" s="29">
        <v>5</v>
      </c>
      <c r="B9" s="41" t="s">
        <v>209</v>
      </c>
      <c r="C9" s="32" t="str">
        <f t="shared" si="4"/>
        <v>Burgos (Arco Fernán González) </v>
      </c>
      <c r="D9" s="45" t="s">
        <v>98</v>
      </c>
      <c r="E9" s="43">
        <f t="shared" si="5"/>
        <v>84.17399999999998</v>
      </c>
      <c r="F9" s="43">
        <f t="shared" si="1"/>
        <v>341.565</v>
      </c>
      <c r="G9" s="43">
        <f t="shared" si="2"/>
        <v>396.47200000000004</v>
      </c>
      <c r="H9">
        <f t="shared" si="0"/>
        <v>102</v>
      </c>
      <c r="I9">
        <f>VLOOKUP(H9,Hoja2!$A:$D,3,0)</f>
        <v>341.565</v>
      </c>
      <c r="J9">
        <f>VLOOKUP(H9,Hoja2!$A:$F,6,0)</f>
        <v>2895</v>
      </c>
      <c r="K9" s="30">
        <f t="shared" si="3"/>
        <v>470</v>
      </c>
      <c r="N9" s="2" t="s">
        <v>7</v>
      </c>
      <c r="O9">
        <v>4</v>
      </c>
    </row>
    <row r="10" spans="1:15" ht="22.5" customHeight="1">
      <c r="A10" s="29">
        <v>6</v>
      </c>
      <c r="B10" s="41" t="s">
        <v>210</v>
      </c>
      <c r="C10" s="32" t="str">
        <f t="shared" si="4"/>
        <v>Carrión de los Condes </v>
      </c>
      <c r="D10" s="45" t="s">
        <v>113</v>
      </c>
      <c r="E10" s="43">
        <f t="shared" si="5"/>
        <v>92.52499999999998</v>
      </c>
      <c r="F10" s="43">
        <f t="shared" si="1"/>
        <v>434.09</v>
      </c>
      <c r="G10" s="43">
        <f t="shared" si="2"/>
        <v>303.94700000000006</v>
      </c>
      <c r="H10">
        <f t="shared" si="0"/>
        <v>117</v>
      </c>
      <c r="I10">
        <f>VLOOKUP(H10,Hoja2!$A:$D,3,0)</f>
        <v>434.09</v>
      </c>
      <c r="J10">
        <f>VLOOKUP(H10,Hoja2!$A:$F,6,0)</f>
        <v>3105</v>
      </c>
      <c r="K10" s="30">
        <f t="shared" si="3"/>
        <v>210</v>
      </c>
      <c r="N10" s="2" t="s">
        <v>8</v>
      </c>
      <c r="O10">
        <v>5</v>
      </c>
    </row>
    <row r="11" spans="1:15" ht="22.5" customHeight="1">
      <c r="A11" s="29">
        <v>7</v>
      </c>
      <c r="B11" s="41" t="s">
        <v>211</v>
      </c>
      <c r="C11" s="32" t="str">
        <f t="shared" si="4"/>
        <v>León (catedral) </v>
      </c>
      <c r="D11" s="45" t="s">
        <v>137</v>
      </c>
      <c r="E11" s="43">
        <f t="shared" si="5"/>
        <v>99.45200000000006</v>
      </c>
      <c r="F11" s="43">
        <f t="shared" si="1"/>
        <v>533.542</v>
      </c>
      <c r="G11" s="43">
        <f t="shared" si="2"/>
        <v>204.495</v>
      </c>
      <c r="H11">
        <f t="shared" si="0"/>
        <v>143</v>
      </c>
      <c r="I11">
        <f>VLOOKUP(H11,Hoja2!$A:$D,3,0)</f>
        <v>533.542</v>
      </c>
      <c r="J11">
        <f>VLOOKUP(H11,Hoja2!$A:$F,6,0)</f>
        <v>4004</v>
      </c>
      <c r="K11" s="30">
        <f t="shared" si="3"/>
        <v>899</v>
      </c>
      <c r="N11" s="2" t="s">
        <v>9</v>
      </c>
      <c r="O11">
        <v>6</v>
      </c>
    </row>
    <row r="12" spans="1:15" ht="22.5" customHeight="1">
      <c r="A12" s="29">
        <v>8</v>
      </c>
      <c r="B12" s="41" t="s">
        <v>212</v>
      </c>
      <c r="C12" s="32" t="str">
        <f t="shared" si="4"/>
        <v>Ponferrada (castillo templario) </v>
      </c>
      <c r="D12" s="45" t="s">
        <v>166</v>
      </c>
      <c r="E12" s="43">
        <f t="shared" si="5"/>
        <v>89.90099999999995</v>
      </c>
      <c r="F12" s="43">
        <f t="shared" si="1"/>
        <v>623.443</v>
      </c>
      <c r="G12" s="43">
        <f t="shared" si="2"/>
        <v>114.59400000000005</v>
      </c>
      <c r="H12">
        <f t="shared" si="0"/>
        <v>173</v>
      </c>
      <c r="I12">
        <f>VLOOKUP(H12,Hoja2!$A:$D,3,0)</f>
        <v>623.443</v>
      </c>
      <c r="J12">
        <f>VLOOKUP(H12,Hoja2!$A:$F,6,0)</f>
        <v>5205</v>
      </c>
      <c r="K12" s="30">
        <f t="shared" si="3"/>
        <v>1201</v>
      </c>
      <c r="N12" s="2" t="s">
        <v>10</v>
      </c>
      <c r="O12">
        <v>7</v>
      </c>
    </row>
    <row r="13" spans="1:15" ht="22.5" customHeight="1">
      <c r="A13" s="29">
        <v>9</v>
      </c>
      <c r="B13" s="41" t="s">
        <v>213</v>
      </c>
      <c r="C13" s="32" t="str">
        <f t="shared" si="4"/>
        <v>Sarria (Plaza Galicia) </v>
      </c>
      <c r="D13" s="45" t="s">
        <v>193</v>
      </c>
      <c r="E13" s="43">
        <f t="shared" si="5"/>
        <v>76.197</v>
      </c>
      <c r="F13" s="43">
        <f t="shared" si="1"/>
        <v>699.64</v>
      </c>
      <c r="G13" s="43">
        <f t="shared" si="2"/>
        <v>38.39700000000005</v>
      </c>
      <c r="H13">
        <f t="shared" si="0"/>
        <v>201</v>
      </c>
      <c r="I13">
        <f>VLOOKUP(H13,Hoja2!$A:$D,3,0)</f>
        <v>699.64</v>
      </c>
      <c r="J13">
        <f>VLOOKUP(H13,Hoja2!$A:$F,6,0)</f>
        <v>5956</v>
      </c>
      <c r="K13" s="30">
        <f t="shared" si="3"/>
        <v>751</v>
      </c>
      <c r="N13" s="2" t="s">
        <v>225</v>
      </c>
      <c r="O13">
        <v>8</v>
      </c>
    </row>
    <row r="14" spans="1:15" ht="22.5" customHeight="1" thickBot="1">
      <c r="A14" s="29">
        <v>10</v>
      </c>
      <c r="B14" s="42" t="s">
        <v>214</v>
      </c>
      <c r="C14" s="34" t="str">
        <f t="shared" si="4"/>
        <v>Arzúa (casa rectoral) </v>
      </c>
      <c r="D14" s="46" t="s">
        <v>203</v>
      </c>
      <c r="E14" s="44">
        <f t="shared" si="5"/>
        <v>38.39700000000005</v>
      </c>
      <c r="F14" s="44">
        <f t="shared" si="1"/>
        <v>738.037</v>
      </c>
      <c r="G14" s="44">
        <f>738.037-F14</f>
        <v>0</v>
      </c>
      <c r="H14">
        <f t="shared" si="0"/>
        <v>211</v>
      </c>
      <c r="I14">
        <f>VLOOKUP(H14,Hoja2!$A:$D,3,0)</f>
        <v>738.037</v>
      </c>
      <c r="J14">
        <f>VLOOKUP(H14,Hoja2!$A:$F,6,0)</f>
        <v>6161</v>
      </c>
      <c r="K14" s="31">
        <f t="shared" si="3"/>
        <v>205</v>
      </c>
      <c r="N14" s="2" t="s">
        <v>227</v>
      </c>
      <c r="O14">
        <v>9</v>
      </c>
    </row>
    <row r="15" spans="1:15" ht="12.75" hidden="1">
      <c r="A15" s="29">
        <v>11</v>
      </c>
      <c r="C15" s="23" t="s">
        <v>215</v>
      </c>
      <c r="H15">
        <v>211</v>
      </c>
      <c r="N15" s="2" t="s">
        <v>13</v>
      </c>
      <c r="O15">
        <v>10</v>
      </c>
    </row>
    <row r="16" spans="14:15" ht="12.75">
      <c r="N16" s="2" t="s">
        <v>14</v>
      </c>
      <c r="O16">
        <v>11</v>
      </c>
    </row>
    <row r="17" spans="14:15" ht="12.75">
      <c r="N17" s="2" t="s">
        <v>15</v>
      </c>
      <c r="O17">
        <v>12</v>
      </c>
    </row>
    <row r="18" spans="14:15" ht="12" customHeight="1">
      <c r="N18" s="2" t="s">
        <v>16</v>
      </c>
      <c r="O18">
        <v>13</v>
      </c>
    </row>
    <row r="19" spans="14:15" ht="12" customHeight="1">
      <c r="N19" s="2" t="s">
        <v>17</v>
      </c>
      <c r="O19">
        <v>14</v>
      </c>
    </row>
    <row r="20" spans="14:15" ht="12" customHeight="1">
      <c r="N20" s="2" t="s">
        <v>18</v>
      </c>
      <c r="O20">
        <v>15</v>
      </c>
    </row>
    <row r="21" spans="14:15" ht="12" customHeight="1">
      <c r="N21" s="2" t="s">
        <v>19</v>
      </c>
      <c r="O21">
        <v>16</v>
      </c>
    </row>
    <row r="22" spans="14:15" ht="12" customHeight="1">
      <c r="N22" s="2" t="s">
        <v>20</v>
      </c>
      <c r="O22">
        <v>17</v>
      </c>
    </row>
    <row r="23" spans="14:15" ht="12" customHeight="1">
      <c r="N23" s="2" t="s">
        <v>21</v>
      </c>
      <c r="O23">
        <v>18</v>
      </c>
    </row>
    <row r="24" spans="14:15" ht="12" customHeight="1">
      <c r="N24" s="2" t="s">
        <v>22</v>
      </c>
      <c r="O24">
        <v>19</v>
      </c>
    </row>
    <row r="25" spans="14:15" ht="12" customHeight="1">
      <c r="N25" s="2" t="s">
        <v>23</v>
      </c>
      <c r="O25">
        <v>20</v>
      </c>
    </row>
    <row r="26" spans="14:15" ht="12" customHeight="1">
      <c r="N26" s="2" t="s">
        <v>24</v>
      </c>
      <c r="O26">
        <v>21</v>
      </c>
    </row>
    <row r="27" spans="14:15" ht="12" customHeight="1">
      <c r="N27" s="2" t="s">
        <v>25</v>
      </c>
      <c r="O27">
        <v>22</v>
      </c>
    </row>
    <row r="28" spans="14:15" ht="12" customHeight="1">
      <c r="N28" s="2" t="s">
        <v>26</v>
      </c>
      <c r="O28">
        <v>23</v>
      </c>
    </row>
    <row r="29" spans="14:15" ht="12" customHeight="1">
      <c r="N29" s="2" t="s">
        <v>27</v>
      </c>
      <c r="O29">
        <v>24</v>
      </c>
    </row>
    <row r="30" spans="14:15" ht="12" customHeight="1">
      <c r="N30" s="2" t="s">
        <v>28</v>
      </c>
      <c r="O30">
        <v>25</v>
      </c>
    </row>
    <row r="31" spans="14:15" ht="12" customHeight="1">
      <c r="N31" s="2" t="s">
        <v>29</v>
      </c>
      <c r="O31">
        <v>26</v>
      </c>
    </row>
    <row r="32" spans="14:15" ht="12" customHeight="1">
      <c r="N32" s="2" t="s">
        <v>30</v>
      </c>
      <c r="O32">
        <v>27</v>
      </c>
    </row>
    <row r="33" spans="14:15" ht="12" customHeight="1">
      <c r="N33" s="2" t="s">
        <v>31</v>
      </c>
      <c r="O33">
        <v>28</v>
      </c>
    </row>
    <row r="34" spans="14:15" ht="12" customHeight="1">
      <c r="N34" s="1" t="s">
        <v>32</v>
      </c>
      <c r="O34">
        <v>29</v>
      </c>
    </row>
    <row r="35" spans="14:15" ht="12" customHeight="1">
      <c r="N35" s="5" t="s">
        <v>33</v>
      </c>
      <c r="O35">
        <v>30</v>
      </c>
    </row>
    <row r="36" spans="14:15" ht="12" customHeight="1">
      <c r="N36" s="5" t="s">
        <v>34</v>
      </c>
      <c r="O36">
        <v>31</v>
      </c>
    </row>
    <row r="37" spans="14:15" ht="12" customHeight="1">
      <c r="N37" s="5" t="s">
        <v>35</v>
      </c>
      <c r="O37">
        <v>32</v>
      </c>
    </row>
    <row r="38" spans="14:15" ht="12" customHeight="1">
      <c r="N38" s="5" t="s">
        <v>36</v>
      </c>
      <c r="O38">
        <v>33</v>
      </c>
    </row>
    <row r="39" spans="14:15" ht="12" customHeight="1">
      <c r="N39" s="5" t="s">
        <v>37</v>
      </c>
      <c r="O39">
        <v>34</v>
      </c>
    </row>
    <row r="40" spans="14:15" ht="12" customHeight="1">
      <c r="N40" s="5" t="s">
        <v>38</v>
      </c>
      <c r="O40">
        <v>35</v>
      </c>
    </row>
    <row r="41" spans="14:15" ht="12" customHeight="1">
      <c r="N41" s="5" t="s">
        <v>232</v>
      </c>
      <c r="O41">
        <v>36</v>
      </c>
    </row>
    <row r="42" spans="14:15" ht="12" customHeight="1">
      <c r="N42" s="5" t="s">
        <v>39</v>
      </c>
      <c r="O42">
        <v>37</v>
      </c>
    </row>
    <row r="43" spans="14:15" ht="6" customHeight="1">
      <c r="N43" s="5" t="s">
        <v>40</v>
      </c>
      <c r="O43">
        <v>38</v>
      </c>
    </row>
    <row r="44" spans="14:15" ht="12" customHeight="1">
      <c r="N44" s="5" t="s">
        <v>41</v>
      </c>
      <c r="O44">
        <v>39</v>
      </c>
    </row>
    <row r="45" spans="14:15" ht="10.5" customHeight="1">
      <c r="N45" s="5" t="s">
        <v>42</v>
      </c>
      <c r="O45">
        <v>40</v>
      </c>
    </row>
    <row r="46" spans="14:15" ht="3" customHeight="1">
      <c r="N46" s="5" t="s">
        <v>43</v>
      </c>
      <c r="O46">
        <v>41</v>
      </c>
    </row>
    <row r="47" spans="14:15" ht="3" customHeight="1">
      <c r="N47" s="5" t="s">
        <v>44</v>
      </c>
      <c r="O47">
        <v>42</v>
      </c>
    </row>
    <row r="48" spans="14:15" ht="6" customHeight="1">
      <c r="N48" s="5" t="s">
        <v>45</v>
      </c>
      <c r="O48">
        <v>43</v>
      </c>
    </row>
    <row r="49" spans="14:15" ht="38.25">
      <c r="N49" s="5" t="s">
        <v>46</v>
      </c>
      <c r="O49">
        <v>44</v>
      </c>
    </row>
    <row r="50" spans="7:15" ht="12.75">
      <c r="G50" s="47"/>
      <c r="H50" s="47"/>
      <c r="I50" s="47"/>
      <c r="J50" s="47"/>
      <c r="K50" s="47"/>
      <c r="N50" s="5" t="s">
        <v>47</v>
      </c>
      <c r="O50">
        <v>45</v>
      </c>
    </row>
    <row r="51" spans="4:15" ht="12.75" hidden="1">
      <c r="D51" t="str">
        <f>VLOOKUP($H$51,$A$5:$H$14,3,0)</f>
        <v>Roncesvalles </v>
      </c>
      <c r="E51" t="str">
        <f>VLOOKUP($I$51,$A$5:$H$15,3,0)</f>
        <v>Puente la Reina </v>
      </c>
      <c r="F51" t="str">
        <f>CONCATENATE(D51," - ",E51," ",K51,"Km")</f>
        <v>Roncesvalles  - Puente la Reina  65Km</v>
      </c>
      <c r="G51" s="47"/>
      <c r="H51" s="47">
        <v>1</v>
      </c>
      <c r="I51" s="47">
        <f>H51+1</f>
        <v>2</v>
      </c>
      <c r="J51" s="48">
        <f>VLOOKUP(H51,A4:I14,5,0)</f>
        <v>64.728</v>
      </c>
      <c r="K51" s="48">
        <f>ROUND(J51,0)</f>
        <v>65</v>
      </c>
      <c r="N51" s="5" t="s">
        <v>48</v>
      </c>
      <c r="O51">
        <v>46</v>
      </c>
    </row>
    <row r="52" spans="7:15" ht="12.75" customHeight="1">
      <c r="G52" s="47"/>
      <c r="H52" s="47">
        <f>H51-1</f>
        <v>0</v>
      </c>
      <c r="I52" s="47">
        <f>I51-1</f>
        <v>1</v>
      </c>
      <c r="J52" s="47"/>
      <c r="K52" s="47"/>
      <c r="N52" s="5" t="s">
        <v>49</v>
      </c>
      <c r="O52">
        <v>47</v>
      </c>
    </row>
    <row r="53" spans="2:15" ht="12.75" customHeight="1">
      <c r="B53" s="26"/>
      <c r="C53" s="26"/>
      <c r="D53" s="26"/>
      <c r="E53" s="26"/>
      <c r="N53" s="5" t="s">
        <v>50</v>
      </c>
      <c r="O53">
        <v>48</v>
      </c>
    </row>
    <row r="54" spans="2:15" ht="12.75" customHeight="1">
      <c r="B54" s="26"/>
      <c r="C54" s="27">
        <f>VLOOKUP(H52,$A$4:$H$14,8,0)</f>
        <v>0</v>
      </c>
      <c r="D54" s="26">
        <f>F54-$F$54</f>
        <v>0</v>
      </c>
      <c r="E54" s="26">
        <f>VLOOKUP(C54,Hoja2!$A:$D,4,0)</f>
        <v>960</v>
      </c>
      <c r="F54" s="26">
        <f>VLOOKUP(C54,Hoja2!$A:$D,3,0)</f>
        <v>0</v>
      </c>
      <c r="N54" s="5" t="s">
        <v>51</v>
      </c>
      <c r="O54">
        <v>49</v>
      </c>
    </row>
    <row r="55" spans="2:15" ht="12.75" customHeight="1">
      <c r="B55" s="28">
        <f>C54+1</f>
        <v>1</v>
      </c>
      <c r="C55" s="28">
        <f>IF(B55&lt;$C$103,B55,$C$103)</f>
        <v>1</v>
      </c>
      <c r="D55" s="26">
        <f aca="true" t="shared" si="6" ref="D55:D103">F55-$F$54</f>
        <v>3.183</v>
      </c>
      <c r="E55" s="26">
        <f>VLOOKUP(C55,Hoja2!$A:$D,4,0)</f>
        <v>885</v>
      </c>
      <c r="F55" s="26">
        <f>VLOOKUP(C55,Hoja2!$A:$D,3,0)</f>
        <v>3.183</v>
      </c>
      <c r="N55" s="5" t="s">
        <v>52</v>
      </c>
      <c r="O55">
        <v>50</v>
      </c>
    </row>
    <row r="56" spans="2:15" ht="12.75" customHeight="1">
      <c r="B56" s="28">
        <f aca="true" t="shared" si="7" ref="B56:B102">C55+1</f>
        <v>2</v>
      </c>
      <c r="C56" s="28">
        <f aca="true" t="shared" si="8" ref="C56:C102">IF(B56&lt;$C$103,B56,$C$103)</f>
        <v>2</v>
      </c>
      <c r="D56" s="26">
        <f t="shared" si="6"/>
        <v>6.523</v>
      </c>
      <c r="E56" s="26">
        <f>VLOOKUP(C56,Hoja2!$A:$D,4,0)</f>
        <v>870</v>
      </c>
      <c r="F56" s="26">
        <f>VLOOKUP(C56,Hoja2!$A:$D,3,0)</f>
        <v>6.523</v>
      </c>
      <c r="N56" s="5" t="s">
        <v>53</v>
      </c>
      <c r="O56">
        <v>51</v>
      </c>
    </row>
    <row r="57" spans="2:15" ht="12.75" customHeight="1">
      <c r="B57" s="28">
        <f t="shared" si="7"/>
        <v>3</v>
      </c>
      <c r="C57" s="28">
        <f t="shared" si="8"/>
        <v>3</v>
      </c>
      <c r="D57" s="26">
        <f t="shared" si="6"/>
        <v>7.726</v>
      </c>
      <c r="E57" s="26">
        <f>VLOOKUP(C57,Hoja2!$A:$D,4,0)</f>
        <v>935</v>
      </c>
      <c r="F57" s="26">
        <f>VLOOKUP(C57,Hoja2!$A:$D,3,0)</f>
        <v>7.726</v>
      </c>
      <c r="N57" s="5" t="s">
        <v>226</v>
      </c>
      <c r="O57">
        <v>52</v>
      </c>
    </row>
    <row r="58" spans="2:15" ht="12.75" customHeight="1">
      <c r="B58" s="28">
        <f t="shared" si="7"/>
        <v>4</v>
      </c>
      <c r="C58" s="28">
        <f t="shared" si="8"/>
        <v>4</v>
      </c>
      <c r="D58" s="26">
        <f t="shared" si="6"/>
        <v>9.608</v>
      </c>
      <c r="E58" s="26">
        <f>VLOOKUP(C58,Hoja2!$A:$D,4,0)</f>
        <v>810</v>
      </c>
      <c r="F58" s="26">
        <f>VLOOKUP(C58,Hoja2!$A:$D,3,0)</f>
        <v>9.608</v>
      </c>
      <c r="N58" s="5" t="s">
        <v>228</v>
      </c>
      <c r="O58">
        <v>53</v>
      </c>
    </row>
    <row r="59" spans="2:15" ht="12.75" customHeight="1">
      <c r="B59" s="28">
        <f t="shared" si="7"/>
        <v>5</v>
      </c>
      <c r="C59" s="28">
        <f t="shared" si="8"/>
        <v>5</v>
      </c>
      <c r="D59" s="26">
        <f t="shared" si="6"/>
        <v>10.681</v>
      </c>
      <c r="E59" s="26">
        <f>VLOOKUP(C59,Hoja2!$A:$D,4,0)</f>
        <v>765</v>
      </c>
      <c r="F59" s="26">
        <f>VLOOKUP(C59,Hoja2!$A:$D,3,0)</f>
        <v>10.681</v>
      </c>
      <c r="N59" s="5" t="s">
        <v>54</v>
      </c>
      <c r="O59">
        <v>54</v>
      </c>
    </row>
    <row r="60" spans="2:15" ht="12.75" customHeight="1">
      <c r="B60" s="28">
        <f t="shared" si="7"/>
        <v>6</v>
      </c>
      <c r="C60" s="28">
        <f t="shared" si="8"/>
        <v>6</v>
      </c>
      <c r="D60" s="26">
        <f t="shared" si="6"/>
        <v>11.225</v>
      </c>
      <c r="E60" s="26">
        <f>VLOOKUP(C60,Hoja2!$A:$D,4,0)</f>
        <v>780</v>
      </c>
      <c r="F60" s="26">
        <f>VLOOKUP(C60,Hoja2!$A:$D,3,0)</f>
        <v>11.225</v>
      </c>
      <c r="N60" s="5" t="s">
        <v>55</v>
      </c>
      <c r="O60">
        <v>55</v>
      </c>
    </row>
    <row r="61" spans="2:15" ht="12.75" customHeight="1">
      <c r="B61" s="28">
        <f t="shared" si="7"/>
        <v>7</v>
      </c>
      <c r="C61" s="28">
        <f t="shared" si="8"/>
        <v>7</v>
      </c>
      <c r="D61" s="26">
        <f t="shared" si="6"/>
        <v>13.554</v>
      </c>
      <c r="E61" s="26">
        <f>VLOOKUP(C61,Hoja2!$A:$D,4,0)</f>
        <v>740</v>
      </c>
      <c r="F61" s="26">
        <f>VLOOKUP(C61,Hoja2!$A:$D,3,0)</f>
        <v>13.554</v>
      </c>
      <c r="N61" s="5" t="s">
        <v>56</v>
      </c>
      <c r="O61">
        <v>56</v>
      </c>
    </row>
    <row r="62" spans="2:15" ht="12.75" customHeight="1">
      <c r="B62" s="28">
        <f t="shared" si="7"/>
        <v>8</v>
      </c>
      <c r="C62" s="28">
        <f t="shared" si="8"/>
        <v>8</v>
      </c>
      <c r="D62" s="26">
        <f t="shared" si="6"/>
        <v>15.025</v>
      </c>
      <c r="E62" s="26">
        <f>VLOOKUP(C62,Hoja2!$A:$D,4,0)</f>
        <v>845</v>
      </c>
      <c r="F62" s="26">
        <f>VLOOKUP(C62,Hoja2!$A:$D,3,0)</f>
        <v>15.025</v>
      </c>
      <c r="N62" s="3" t="s">
        <v>57</v>
      </c>
      <c r="O62">
        <v>57</v>
      </c>
    </row>
    <row r="63" spans="2:15" ht="12.75" customHeight="1">
      <c r="B63" s="28">
        <f t="shared" si="7"/>
        <v>9</v>
      </c>
      <c r="C63" s="28">
        <f t="shared" si="8"/>
        <v>9</v>
      </c>
      <c r="D63" s="26">
        <f t="shared" si="6"/>
        <v>16.282</v>
      </c>
      <c r="E63" s="26">
        <f>VLOOKUP(C63,Hoja2!$A:$D,4,0)</f>
        <v>825</v>
      </c>
      <c r="F63" s="26">
        <f>VLOOKUP(C63,Hoja2!$A:$D,3,0)</f>
        <v>16.282</v>
      </c>
      <c r="N63" s="3" t="s">
        <v>58</v>
      </c>
      <c r="O63">
        <v>58</v>
      </c>
    </row>
    <row r="64" spans="2:15" ht="12.75" customHeight="1">
      <c r="B64" s="28">
        <f t="shared" si="7"/>
        <v>10</v>
      </c>
      <c r="C64" s="28">
        <f t="shared" si="8"/>
        <v>10</v>
      </c>
      <c r="D64" s="26">
        <f t="shared" si="6"/>
        <v>17.306</v>
      </c>
      <c r="E64" s="26">
        <f>VLOOKUP(C64,Hoja2!$A:$D,4,0)</f>
        <v>845</v>
      </c>
      <c r="F64" s="26">
        <f>VLOOKUP(C64,Hoja2!$A:$D,3,0)</f>
        <v>17.306</v>
      </c>
      <c r="N64" s="3" t="s">
        <v>59</v>
      </c>
      <c r="O64">
        <v>59</v>
      </c>
    </row>
    <row r="65" spans="2:15" ht="12.75" customHeight="1">
      <c r="B65" s="28">
        <f t="shared" si="7"/>
        <v>11</v>
      </c>
      <c r="C65" s="28">
        <f t="shared" si="8"/>
        <v>11</v>
      </c>
      <c r="D65" s="26">
        <f t="shared" si="6"/>
        <v>18.073</v>
      </c>
      <c r="E65" s="26">
        <f>VLOOKUP(C65,Hoja2!$A:$D,4,0)</f>
        <v>815</v>
      </c>
      <c r="F65" s="26">
        <f>VLOOKUP(C65,Hoja2!$A:$D,3,0)</f>
        <v>18.073</v>
      </c>
      <c r="N65" s="3" t="s">
        <v>229</v>
      </c>
      <c r="O65">
        <v>60</v>
      </c>
    </row>
    <row r="66" spans="2:15" ht="12.75" customHeight="1">
      <c r="B66" s="28">
        <f t="shared" si="7"/>
        <v>12</v>
      </c>
      <c r="C66" s="28">
        <f t="shared" si="8"/>
        <v>12</v>
      </c>
      <c r="D66" s="26">
        <f t="shared" si="6"/>
        <v>21.559</v>
      </c>
      <c r="E66" s="26">
        <f>VLOOKUP(C66,Hoja2!$A:$D,4,0)</f>
        <v>526</v>
      </c>
      <c r="F66" s="26">
        <f>VLOOKUP(C66,Hoja2!$A:$D,3,0)</f>
        <v>21.559</v>
      </c>
      <c r="N66" s="3" t="s">
        <v>60</v>
      </c>
      <c r="O66">
        <v>61</v>
      </c>
    </row>
    <row r="67" spans="2:15" ht="12.75" customHeight="1">
      <c r="B67" s="28">
        <f t="shared" si="7"/>
        <v>13</v>
      </c>
      <c r="C67" s="28">
        <f t="shared" si="8"/>
        <v>13</v>
      </c>
      <c r="D67" s="26">
        <f t="shared" si="6"/>
        <v>22.501</v>
      </c>
      <c r="E67" s="26">
        <f>VLOOKUP(C67,Hoja2!$A:$D,4,0)</f>
        <v>545</v>
      </c>
      <c r="F67" s="26">
        <f>VLOOKUP(C67,Hoja2!$A:$D,3,0)</f>
        <v>22.501</v>
      </c>
      <c r="N67" s="3" t="s">
        <v>61</v>
      </c>
      <c r="O67">
        <v>62</v>
      </c>
    </row>
    <row r="68" spans="2:15" ht="12.75" customHeight="1">
      <c r="B68" s="28">
        <f t="shared" si="7"/>
        <v>14</v>
      </c>
      <c r="C68" s="28">
        <f t="shared" si="8"/>
        <v>14</v>
      </c>
      <c r="D68" s="26">
        <f t="shared" si="6"/>
        <v>24.211</v>
      </c>
      <c r="E68" s="26">
        <f>VLOOKUP(C68,Hoja2!$A:$D,4,0)</f>
        <v>575</v>
      </c>
      <c r="F68" s="26">
        <f>VLOOKUP(C68,Hoja2!$A:$D,3,0)</f>
        <v>24.211</v>
      </c>
      <c r="N68" s="3" t="s">
        <v>62</v>
      </c>
      <c r="O68">
        <v>63</v>
      </c>
    </row>
    <row r="69" spans="2:15" ht="12.75" customHeight="1">
      <c r="B69" s="28">
        <f t="shared" si="7"/>
        <v>15</v>
      </c>
      <c r="C69" s="28">
        <f t="shared" si="8"/>
        <v>15</v>
      </c>
      <c r="D69" s="26">
        <f t="shared" si="6"/>
        <v>24.241</v>
      </c>
      <c r="E69" s="26">
        <f>VLOOKUP(C69,Hoja2!$A:$D,4,0)</f>
        <v>570</v>
      </c>
      <c r="F69" s="26">
        <f>VLOOKUP(C69,Hoja2!$A:$D,3,0)</f>
        <v>24.241</v>
      </c>
      <c r="N69" s="3" t="s">
        <v>230</v>
      </c>
      <c r="O69">
        <v>64</v>
      </c>
    </row>
    <row r="70" spans="2:15" ht="12.75" customHeight="1">
      <c r="B70" s="28">
        <f t="shared" si="7"/>
        <v>16</v>
      </c>
      <c r="C70" s="28">
        <f t="shared" si="8"/>
        <v>16</v>
      </c>
      <c r="D70" s="26">
        <f t="shared" si="6"/>
        <v>25.982</v>
      </c>
      <c r="E70" s="26">
        <f>VLOOKUP(C70,Hoja2!$A:$D,4,0)</f>
        <v>540</v>
      </c>
      <c r="F70" s="26">
        <f>VLOOKUP(C70,Hoja2!$A:$D,3,0)</f>
        <v>25.982</v>
      </c>
      <c r="N70" s="3" t="s">
        <v>63</v>
      </c>
      <c r="O70">
        <v>65</v>
      </c>
    </row>
    <row r="71" spans="2:15" ht="12.75" customHeight="1">
      <c r="B71" s="28">
        <f t="shared" si="7"/>
        <v>17</v>
      </c>
      <c r="C71" s="28">
        <f t="shared" si="8"/>
        <v>17</v>
      </c>
      <c r="D71" s="26">
        <f t="shared" si="6"/>
        <v>26.922</v>
      </c>
      <c r="E71" s="26">
        <f>VLOOKUP(C71,Hoja2!$A:$D,4,0)</f>
        <v>555</v>
      </c>
      <c r="F71" s="26">
        <f>VLOOKUP(C71,Hoja2!$A:$D,3,0)</f>
        <v>26.922</v>
      </c>
      <c r="N71" s="3" t="s">
        <v>64</v>
      </c>
      <c r="O71">
        <v>66</v>
      </c>
    </row>
    <row r="72" spans="2:15" ht="12.75" customHeight="1">
      <c r="B72" s="28">
        <f t="shared" si="7"/>
        <v>18</v>
      </c>
      <c r="C72" s="28">
        <f t="shared" si="8"/>
        <v>18</v>
      </c>
      <c r="D72" s="26">
        <f t="shared" si="6"/>
        <v>30.657</v>
      </c>
      <c r="E72" s="26">
        <f>VLOOKUP(C72,Hoja2!$A:$D,4,0)</f>
        <v>510</v>
      </c>
      <c r="F72" s="26">
        <f>VLOOKUP(C72,Hoja2!$A:$D,3,0)</f>
        <v>30.657</v>
      </c>
      <c r="N72" s="3" t="s">
        <v>65</v>
      </c>
      <c r="O72">
        <v>67</v>
      </c>
    </row>
    <row r="73" spans="2:15" ht="12.75" customHeight="1">
      <c r="B73" s="28">
        <f t="shared" si="7"/>
        <v>19</v>
      </c>
      <c r="C73" s="28">
        <f t="shared" si="8"/>
        <v>19</v>
      </c>
      <c r="D73" s="26">
        <f t="shared" si="6"/>
        <v>32.73</v>
      </c>
      <c r="E73" s="26">
        <f>VLOOKUP(C73,Hoja2!$A:$D,4,0)</f>
        <v>510</v>
      </c>
      <c r="F73" s="26">
        <f>VLOOKUP(C73,Hoja2!$A:$D,3,0)</f>
        <v>32.73</v>
      </c>
      <c r="N73" s="3" t="s">
        <v>66</v>
      </c>
      <c r="O73">
        <v>68</v>
      </c>
    </row>
    <row r="74" spans="2:15" ht="12.75" customHeight="1">
      <c r="B74" s="28">
        <f t="shared" si="7"/>
        <v>20</v>
      </c>
      <c r="C74" s="28">
        <f t="shared" si="8"/>
        <v>20</v>
      </c>
      <c r="D74" s="26">
        <f t="shared" si="6"/>
        <v>36.141</v>
      </c>
      <c r="E74" s="26">
        <f>VLOOKUP(C74,Hoja2!$A:$D,4,0)</f>
        <v>495</v>
      </c>
      <c r="F74" s="26">
        <f>VLOOKUP(C74,Hoja2!$A:$D,3,0)</f>
        <v>36.141</v>
      </c>
      <c r="N74" s="3" t="s">
        <v>67</v>
      </c>
      <c r="O74">
        <v>69</v>
      </c>
    </row>
    <row r="75" spans="2:15" ht="12.75" customHeight="1">
      <c r="B75" s="28">
        <f t="shared" si="7"/>
        <v>21</v>
      </c>
      <c r="C75" s="28">
        <f t="shared" si="8"/>
        <v>21</v>
      </c>
      <c r="D75" s="26">
        <f t="shared" si="6"/>
        <v>42.411</v>
      </c>
      <c r="E75" s="26">
        <f>VLOOKUP(C75,Hoja2!$A:$D,4,0)</f>
        <v>449</v>
      </c>
      <c r="F75" s="26">
        <f>VLOOKUP(C75,Hoja2!$A:$D,3,0)</f>
        <v>42.411</v>
      </c>
      <c r="N75" s="3" t="s">
        <v>68</v>
      </c>
      <c r="O75">
        <v>70</v>
      </c>
    </row>
    <row r="76" spans="2:15" ht="12.75" customHeight="1">
      <c r="B76" s="28">
        <f t="shared" si="7"/>
        <v>22</v>
      </c>
      <c r="C76" s="28">
        <f t="shared" si="8"/>
        <v>22</v>
      </c>
      <c r="D76" s="26">
        <f t="shared" si="6"/>
        <v>43.623</v>
      </c>
      <c r="E76" s="26">
        <f>VLOOKUP(C76,Hoja2!$A:$D,4,0)</f>
        <v>457</v>
      </c>
      <c r="F76" s="26">
        <f>VLOOKUP(C76,Hoja2!$A:$D,3,0)</f>
        <v>43.623</v>
      </c>
      <c r="N76" s="3" t="s">
        <v>69</v>
      </c>
      <c r="O76">
        <v>71</v>
      </c>
    </row>
    <row r="77" spans="2:15" ht="12.75" customHeight="1">
      <c r="B77" s="28">
        <f t="shared" si="7"/>
        <v>23</v>
      </c>
      <c r="C77" s="28">
        <f t="shared" si="8"/>
        <v>23</v>
      </c>
      <c r="D77" s="26">
        <f t="shared" si="6"/>
        <v>52.755</v>
      </c>
      <c r="E77" s="26">
        <f>VLOOKUP(C77,Hoja2!$A:$D,4,0)</f>
        <v>607</v>
      </c>
      <c r="F77" s="26">
        <f>VLOOKUP(C77,Hoja2!$A:$D,3,0)</f>
        <v>52.755</v>
      </c>
      <c r="N77" s="3" t="s">
        <v>70</v>
      </c>
      <c r="O77">
        <v>72</v>
      </c>
    </row>
    <row r="78" spans="2:15" ht="12.75">
      <c r="B78" s="28">
        <f t="shared" si="7"/>
        <v>24</v>
      </c>
      <c r="C78" s="28">
        <f t="shared" si="8"/>
        <v>24</v>
      </c>
      <c r="D78" s="26">
        <f t="shared" si="6"/>
        <v>55.115</v>
      </c>
      <c r="E78" s="26">
        <f>VLOOKUP(C78,Hoja2!$A:$D,4,0)</f>
        <v>780</v>
      </c>
      <c r="F78" s="26">
        <f>VLOOKUP(C78,Hoja2!$A:$D,3,0)</f>
        <v>55.115</v>
      </c>
      <c r="N78" s="3" t="s">
        <v>71</v>
      </c>
      <c r="O78">
        <v>73</v>
      </c>
    </row>
    <row r="79" spans="2:15" ht="25.5">
      <c r="B79" s="28">
        <f t="shared" si="7"/>
        <v>25</v>
      </c>
      <c r="C79" s="28">
        <f t="shared" si="8"/>
        <v>25</v>
      </c>
      <c r="D79" s="26">
        <f t="shared" si="6"/>
        <v>58.604</v>
      </c>
      <c r="E79" s="26">
        <f>VLOOKUP(C79,Hoja2!$A:$D,4,0)</f>
        <v>515</v>
      </c>
      <c r="F79" s="26">
        <f>VLOOKUP(C79,Hoja2!$A:$D,3,0)</f>
        <v>58.604</v>
      </c>
      <c r="N79" s="3" t="s">
        <v>72</v>
      </c>
      <c r="O79">
        <v>74</v>
      </c>
    </row>
    <row r="80" spans="2:15" ht="12.75">
      <c r="B80" s="28">
        <f t="shared" si="7"/>
        <v>26</v>
      </c>
      <c r="C80" s="28">
        <f t="shared" si="8"/>
        <v>26</v>
      </c>
      <c r="D80" s="26">
        <f t="shared" si="6"/>
        <v>61.186</v>
      </c>
      <c r="E80" s="26">
        <f>VLOOKUP(C80,Hoja2!$A:$D,4,0)</f>
        <v>478</v>
      </c>
      <c r="F80" s="26">
        <f>VLOOKUP(C80,Hoja2!$A:$D,3,0)</f>
        <v>61.186</v>
      </c>
      <c r="N80" s="3" t="s">
        <v>231</v>
      </c>
      <c r="O80">
        <v>75</v>
      </c>
    </row>
    <row r="81" spans="2:15" ht="38.25">
      <c r="B81" s="28">
        <f t="shared" si="7"/>
        <v>27</v>
      </c>
      <c r="C81" s="28">
        <f t="shared" si="8"/>
        <v>27</v>
      </c>
      <c r="D81" s="26">
        <f t="shared" si="6"/>
        <v>61.389</v>
      </c>
      <c r="E81" s="26">
        <f>VLOOKUP(C81,Hoja2!$A:$D,4,0)</f>
        <v>478</v>
      </c>
      <c r="F81" s="26">
        <f>VLOOKUP(C81,Hoja2!$A:$D,3,0)</f>
        <v>61.389</v>
      </c>
      <c r="N81" s="3" t="s">
        <v>73</v>
      </c>
      <c r="O81">
        <v>76</v>
      </c>
    </row>
    <row r="82" spans="2:15" ht="25.5">
      <c r="B82" s="28">
        <f t="shared" si="7"/>
        <v>28</v>
      </c>
      <c r="C82" s="28">
        <f t="shared" si="8"/>
        <v>28</v>
      </c>
      <c r="D82" s="26">
        <f t="shared" si="6"/>
        <v>62.935</v>
      </c>
      <c r="E82" s="26">
        <f>VLOOKUP(C82,Hoja2!$A:$D,4,0)</f>
        <v>460</v>
      </c>
      <c r="F82" s="26">
        <f>VLOOKUP(C82,Hoja2!$A:$D,3,0)</f>
        <v>62.935</v>
      </c>
      <c r="N82" s="3" t="s">
        <v>74</v>
      </c>
      <c r="O82">
        <v>77</v>
      </c>
    </row>
    <row r="83" spans="2:15" ht="25.5">
      <c r="B83" s="28">
        <f t="shared" si="7"/>
        <v>29</v>
      </c>
      <c r="C83" s="28">
        <f t="shared" si="8"/>
        <v>29</v>
      </c>
      <c r="D83" s="26">
        <f t="shared" si="6"/>
        <v>64.728</v>
      </c>
      <c r="E83" s="26">
        <f>VLOOKUP(C83,Hoja2!$A:$D,4,0)</f>
        <v>347</v>
      </c>
      <c r="F83" s="26">
        <f>VLOOKUP(C83,Hoja2!$A:$D,3,0)</f>
        <v>64.728</v>
      </c>
      <c r="N83" s="3" t="s">
        <v>75</v>
      </c>
      <c r="O83">
        <v>78</v>
      </c>
    </row>
    <row r="84" spans="2:15" ht="12.75">
      <c r="B84" s="28">
        <f t="shared" si="7"/>
        <v>30</v>
      </c>
      <c r="C84" s="28">
        <f t="shared" si="8"/>
        <v>29</v>
      </c>
      <c r="D84" s="26">
        <f t="shared" si="6"/>
        <v>64.728</v>
      </c>
      <c r="E84" s="26">
        <f>VLOOKUP(C84,Hoja2!$A:$D,4,0)</f>
        <v>347</v>
      </c>
      <c r="F84" s="26">
        <f>VLOOKUP(C84,Hoja2!$A:$D,3,0)</f>
        <v>64.728</v>
      </c>
      <c r="N84" s="3" t="s">
        <v>76</v>
      </c>
      <c r="O84">
        <v>79</v>
      </c>
    </row>
    <row r="85" spans="2:15" ht="25.5">
      <c r="B85" s="28">
        <f t="shared" si="7"/>
        <v>30</v>
      </c>
      <c r="C85" s="28">
        <f t="shared" si="8"/>
        <v>29</v>
      </c>
      <c r="D85" s="26">
        <f t="shared" si="6"/>
        <v>64.728</v>
      </c>
      <c r="E85" s="26">
        <f>VLOOKUP(C85,Hoja2!$A:$D,4,0)</f>
        <v>347</v>
      </c>
      <c r="F85" s="26">
        <f>VLOOKUP(C85,Hoja2!$A:$D,3,0)</f>
        <v>64.728</v>
      </c>
      <c r="N85" s="3" t="s">
        <v>77</v>
      </c>
      <c r="O85">
        <v>80</v>
      </c>
    </row>
    <row r="86" spans="2:15" ht="12.75">
      <c r="B86" s="28">
        <f t="shared" si="7"/>
        <v>30</v>
      </c>
      <c r="C86" s="28">
        <f t="shared" si="8"/>
        <v>29</v>
      </c>
      <c r="D86" s="26">
        <f t="shared" si="6"/>
        <v>64.728</v>
      </c>
      <c r="E86" s="26">
        <f>VLOOKUP(C86,Hoja2!$A:$D,4,0)</f>
        <v>347</v>
      </c>
      <c r="F86" s="26">
        <f>VLOOKUP(C86,Hoja2!$A:$D,3,0)</f>
        <v>64.728</v>
      </c>
      <c r="N86" s="3" t="s">
        <v>78</v>
      </c>
      <c r="O86">
        <v>81</v>
      </c>
    </row>
    <row r="87" spans="2:15" ht="12.75">
      <c r="B87" s="28">
        <f t="shared" si="7"/>
        <v>30</v>
      </c>
      <c r="C87" s="28">
        <f t="shared" si="8"/>
        <v>29</v>
      </c>
      <c r="D87" s="26">
        <f t="shared" si="6"/>
        <v>64.728</v>
      </c>
      <c r="E87" s="26">
        <f>VLOOKUP(C87,Hoja2!$A:$D,4,0)</f>
        <v>347</v>
      </c>
      <c r="F87" s="26">
        <f>VLOOKUP(C87,Hoja2!$A:$D,3,0)</f>
        <v>64.728</v>
      </c>
      <c r="N87" s="3" t="s">
        <v>79</v>
      </c>
      <c r="O87">
        <v>82</v>
      </c>
    </row>
    <row r="88" spans="2:15" ht="38.25">
      <c r="B88" s="28">
        <f t="shared" si="7"/>
        <v>30</v>
      </c>
      <c r="C88" s="28">
        <f t="shared" si="8"/>
        <v>29</v>
      </c>
      <c r="D88" s="26">
        <f t="shared" si="6"/>
        <v>64.728</v>
      </c>
      <c r="E88" s="26">
        <f>VLOOKUP(C88,Hoja2!$A:$D,4,0)</f>
        <v>347</v>
      </c>
      <c r="F88" s="26">
        <f>VLOOKUP(C88,Hoja2!$A:$D,3,0)</f>
        <v>64.728</v>
      </c>
      <c r="N88" s="4" t="s">
        <v>80</v>
      </c>
      <c r="O88">
        <v>83</v>
      </c>
    </row>
    <row r="89" spans="2:15" ht="12.75">
      <c r="B89" s="28">
        <f t="shared" si="7"/>
        <v>30</v>
      </c>
      <c r="C89" s="28">
        <f t="shared" si="8"/>
        <v>29</v>
      </c>
      <c r="D89" s="26">
        <f t="shared" si="6"/>
        <v>64.728</v>
      </c>
      <c r="E89" s="26">
        <f>VLOOKUP(C89,Hoja2!$A:$D,4,0)</f>
        <v>347</v>
      </c>
      <c r="F89" s="26">
        <f>VLOOKUP(C89,Hoja2!$A:$D,3,0)</f>
        <v>64.728</v>
      </c>
      <c r="N89" s="3" t="s">
        <v>81</v>
      </c>
      <c r="O89">
        <v>84</v>
      </c>
    </row>
    <row r="90" spans="2:15" ht="25.5">
      <c r="B90" s="28">
        <f t="shared" si="7"/>
        <v>30</v>
      </c>
      <c r="C90" s="28">
        <f t="shared" si="8"/>
        <v>29</v>
      </c>
      <c r="D90" s="26">
        <f t="shared" si="6"/>
        <v>64.728</v>
      </c>
      <c r="E90" s="26">
        <f>VLOOKUP(C90,Hoja2!$A:$D,4,0)</f>
        <v>347</v>
      </c>
      <c r="F90" s="26">
        <f>VLOOKUP(C90,Hoja2!$A:$D,3,0)</f>
        <v>64.728</v>
      </c>
      <c r="N90" s="3" t="s">
        <v>82</v>
      </c>
      <c r="O90">
        <v>85</v>
      </c>
    </row>
    <row r="91" spans="2:15" ht="25.5">
      <c r="B91" s="28">
        <f t="shared" si="7"/>
        <v>30</v>
      </c>
      <c r="C91" s="28">
        <f t="shared" si="8"/>
        <v>29</v>
      </c>
      <c r="D91" s="26">
        <f t="shared" si="6"/>
        <v>64.728</v>
      </c>
      <c r="E91" s="26">
        <f>VLOOKUP(C91,Hoja2!$A:$D,4,0)</f>
        <v>347</v>
      </c>
      <c r="F91" s="26">
        <f>VLOOKUP(C91,Hoja2!$A:$D,3,0)</f>
        <v>64.728</v>
      </c>
      <c r="N91" s="3" t="s">
        <v>83</v>
      </c>
      <c r="O91">
        <v>86</v>
      </c>
    </row>
    <row r="92" spans="2:15" ht="25.5">
      <c r="B92" s="28">
        <f t="shared" si="7"/>
        <v>30</v>
      </c>
      <c r="C92" s="28">
        <f t="shared" si="8"/>
        <v>29</v>
      </c>
      <c r="D92" s="26">
        <f t="shared" si="6"/>
        <v>64.728</v>
      </c>
      <c r="E92" s="26">
        <f>VLOOKUP(C92,Hoja2!$A:$D,4,0)</f>
        <v>347</v>
      </c>
      <c r="F92" s="26">
        <f>VLOOKUP(C92,Hoja2!$A:$D,3,0)</f>
        <v>64.728</v>
      </c>
      <c r="N92" s="3" t="s">
        <v>84</v>
      </c>
      <c r="O92">
        <v>87</v>
      </c>
    </row>
    <row r="93" spans="2:15" ht="12.75">
      <c r="B93" s="28">
        <f t="shared" si="7"/>
        <v>30</v>
      </c>
      <c r="C93" s="28">
        <f t="shared" si="8"/>
        <v>29</v>
      </c>
      <c r="D93" s="26">
        <f t="shared" si="6"/>
        <v>64.728</v>
      </c>
      <c r="E93" s="26">
        <f>VLOOKUP(C93,Hoja2!$A:$D,4,0)</f>
        <v>347</v>
      </c>
      <c r="F93" s="26">
        <f>VLOOKUP(C93,Hoja2!$A:$D,3,0)</f>
        <v>64.728</v>
      </c>
      <c r="N93" s="3" t="s">
        <v>85</v>
      </c>
      <c r="O93">
        <v>88</v>
      </c>
    </row>
    <row r="94" spans="2:15" ht="51">
      <c r="B94" s="28">
        <f t="shared" si="7"/>
        <v>30</v>
      </c>
      <c r="C94" s="28">
        <f t="shared" si="8"/>
        <v>29</v>
      </c>
      <c r="D94" s="26">
        <f t="shared" si="6"/>
        <v>64.728</v>
      </c>
      <c r="E94" s="26">
        <f>VLOOKUP(C94,Hoja2!$A:$D,4,0)</f>
        <v>347</v>
      </c>
      <c r="F94" s="26">
        <f>VLOOKUP(C94,Hoja2!$A:$D,3,0)</f>
        <v>64.728</v>
      </c>
      <c r="N94" s="9" t="s">
        <v>204</v>
      </c>
      <c r="O94">
        <v>89</v>
      </c>
    </row>
    <row r="95" spans="2:15" ht="12.75">
      <c r="B95" s="28">
        <f t="shared" si="7"/>
        <v>30</v>
      </c>
      <c r="C95" s="28">
        <f t="shared" si="8"/>
        <v>29</v>
      </c>
      <c r="D95" s="26">
        <f t="shared" si="6"/>
        <v>64.728</v>
      </c>
      <c r="E95" s="26">
        <f>VLOOKUP(C95,Hoja2!$A:$D,4,0)</f>
        <v>347</v>
      </c>
      <c r="F95" s="26">
        <f>VLOOKUP(C95,Hoja2!$A:$D,3,0)</f>
        <v>64.728</v>
      </c>
      <c r="N95" s="3" t="s">
        <v>87</v>
      </c>
      <c r="O95">
        <v>90</v>
      </c>
    </row>
    <row r="96" spans="2:15" ht="25.5">
      <c r="B96" s="28">
        <f t="shared" si="7"/>
        <v>30</v>
      </c>
      <c r="C96" s="28">
        <f t="shared" si="8"/>
        <v>29</v>
      </c>
      <c r="D96" s="26">
        <f t="shared" si="6"/>
        <v>64.728</v>
      </c>
      <c r="E96" s="26">
        <f>VLOOKUP(C96,Hoja2!$A:$D,4,0)</f>
        <v>347</v>
      </c>
      <c r="F96" s="26">
        <f>VLOOKUP(C96,Hoja2!$A:$D,3,0)</f>
        <v>64.728</v>
      </c>
      <c r="N96" s="3" t="s">
        <v>88</v>
      </c>
      <c r="O96">
        <v>91</v>
      </c>
    </row>
    <row r="97" spans="2:15" ht="38.25">
      <c r="B97" s="28">
        <f t="shared" si="7"/>
        <v>30</v>
      </c>
      <c r="C97" s="28">
        <f t="shared" si="8"/>
        <v>29</v>
      </c>
      <c r="D97" s="26">
        <f t="shared" si="6"/>
        <v>64.728</v>
      </c>
      <c r="E97" s="26">
        <f>VLOOKUP(C97,Hoja2!$A:$D,4,0)</f>
        <v>347</v>
      </c>
      <c r="F97" s="26">
        <f>VLOOKUP(C97,Hoja2!$A:$D,3,0)</f>
        <v>64.728</v>
      </c>
      <c r="N97" s="3" t="s">
        <v>89</v>
      </c>
      <c r="O97">
        <v>92</v>
      </c>
    </row>
    <row r="98" spans="2:15" ht="38.25">
      <c r="B98" s="28">
        <f t="shared" si="7"/>
        <v>30</v>
      </c>
      <c r="C98" s="28">
        <f t="shared" si="8"/>
        <v>29</v>
      </c>
      <c r="D98" s="26">
        <f t="shared" si="6"/>
        <v>64.728</v>
      </c>
      <c r="E98" s="26">
        <f>VLOOKUP(C98,Hoja2!$A:$D,4,0)</f>
        <v>347</v>
      </c>
      <c r="F98" s="26">
        <f>VLOOKUP(C98,Hoja2!$A:$D,3,0)</f>
        <v>64.728</v>
      </c>
      <c r="N98" s="3" t="s">
        <v>90</v>
      </c>
      <c r="O98">
        <v>93</v>
      </c>
    </row>
    <row r="99" spans="2:15" ht="38.25">
      <c r="B99" s="28">
        <f t="shared" si="7"/>
        <v>30</v>
      </c>
      <c r="C99" s="28">
        <f t="shared" si="8"/>
        <v>29</v>
      </c>
      <c r="D99" s="26">
        <f t="shared" si="6"/>
        <v>64.728</v>
      </c>
      <c r="E99" s="26">
        <f>VLOOKUP(C99,Hoja2!$A:$D,4,0)</f>
        <v>347</v>
      </c>
      <c r="F99" s="26">
        <f>VLOOKUP(C99,Hoja2!$A:$D,3,0)</f>
        <v>64.728</v>
      </c>
      <c r="N99" s="3" t="s">
        <v>91</v>
      </c>
      <c r="O99">
        <v>94</v>
      </c>
    </row>
    <row r="100" spans="2:15" ht="25.5">
      <c r="B100" s="28">
        <f t="shared" si="7"/>
        <v>30</v>
      </c>
      <c r="C100" s="28">
        <f t="shared" si="8"/>
        <v>29</v>
      </c>
      <c r="D100" s="26">
        <f t="shared" si="6"/>
        <v>64.728</v>
      </c>
      <c r="E100" s="26">
        <f>VLOOKUP(C100,Hoja2!$A:$D,4,0)</f>
        <v>347</v>
      </c>
      <c r="F100" s="26">
        <f>VLOOKUP(C100,Hoja2!$A:$D,3,0)</f>
        <v>64.728</v>
      </c>
      <c r="N100" s="3" t="s">
        <v>92</v>
      </c>
      <c r="O100">
        <v>95</v>
      </c>
    </row>
    <row r="101" spans="2:15" ht="25.5">
      <c r="B101" s="28">
        <f t="shared" si="7"/>
        <v>30</v>
      </c>
      <c r="C101" s="28">
        <f t="shared" si="8"/>
        <v>29</v>
      </c>
      <c r="D101" s="26">
        <f t="shared" si="6"/>
        <v>64.728</v>
      </c>
      <c r="E101" s="26">
        <f>VLOOKUP(C101,Hoja2!$A:$D,4,0)</f>
        <v>347</v>
      </c>
      <c r="F101" s="26">
        <f>VLOOKUP(C101,Hoja2!$A:$D,3,0)</f>
        <v>64.728</v>
      </c>
      <c r="N101" s="3" t="s">
        <v>93</v>
      </c>
      <c r="O101">
        <v>96</v>
      </c>
    </row>
    <row r="102" spans="2:15" ht="12.75">
      <c r="B102" s="28">
        <f t="shared" si="7"/>
        <v>30</v>
      </c>
      <c r="C102" s="28">
        <f t="shared" si="8"/>
        <v>29</v>
      </c>
      <c r="D102" s="26">
        <f t="shared" si="6"/>
        <v>64.728</v>
      </c>
      <c r="E102" s="26">
        <f>VLOOKUP(C102,Hoja2!$A:$D,4,0)</f>
        <v>347</v>
      </c>
      <c r="F102" s="26">
        <f>VLOOKUP(C102,Hoja2!$A:$D,3,0)</f>
        <v>64.728</v>
      </c>
      <c r="N102" s="3" t="s">
        <v>13</v>
      </c>
      <c r="O102">
        <v>97</v>
      </c>
    </row>
    <row r="103" spans="2:15" ht="25.5">
      <c r="B103" s="26"/>
      <c r="C103" s="27">
        <f>VLOOKUP(I52,$A$4:$H$15,8,0)</f>
        <v>29</v>
      </c>
      <c r="D103" s="26">
        <f t="shared" si="6"/>
        <v>64.728</v>
      </c>
      <c r="E103" s="26">
        <f>VLOOKUP(C103,Hoja2!$A:$D,4,0)</f>
        <v>347</v>
      </c>
      <c r="F103" s="26">
        <f>VLOOKUP(C103,Hoja2!$A:$D,3,0)</f>
        <v>64.728</v>
      </c>
      <c r="N103" s="3" t="s">
        <v>94</v>
      </c>
      <c r="O103">
        <v>98</v>
      </c>
    </row>
    <row r="104" spans="2:15" ht="12.75">
      <c r="B104" s="26"/>
      <c r="C104" s="26"/>
      <c r="D104" s="26"/>
      <c r="E104" s="26"/>
      <c r="N104" s="3" t="s">
        <v>95</v>
      </c>
      <c r="O104">
        <v>99</v>
      </c>
    </row>
    <row r="105" spans="2:15" ht="25.5">
      <c r="B105" s="26"/>
      <c r="C105" s="26"/>
      <c r="D105" s="26"/>
      <c r="E105" s="26"/>
      <c r="N105" s="3" t="s">
        <v>96</v>
      </c>
      <c r="O105">
        <v>100</v>
      </c>
    </row>
    <row r="106" spans="2:15" ht="25.5">
      <c r="B106" s="26"/>
      <c r="C106" s="26"/>
      <c r="D106" s="26"/>
      <c r="E106" s="26"/>
      <c r="N106" s="3" t="s">
        <v>97</v>
      </c>
      <c r="O106">
        <v>101</v>
      </c>
    </row>
    <row r="107" spans="2:15" ht="25.5">
      <c r="B107" s="26"/>
      <c r="C107" s="26"/>
      <c r="D107" s="26"/>
      <c r="E107" s="26"/>
      <c r="N107" s="4" t="s">
        <v>98</v>
      </c>
      <c r="O107">
        <v>102</v>
      </c>
    </row>
    <row r="108" spans="2:15" ht="38.25">
      <c r="B108" s="26"/>
      <c r="C108" s="26"/>
      <c r="D108" s="26"/>
      <c r="E108" s="26"/>
      <c r="N108" s="5" t="s">
        <v>99</v>
      </c>
      <c r="O108">
        <v>103</v>
      </c>
    </row>
    <row r="109" spans="2:15" ht="25.5">
      <c r="B109" s="26"/>
      <c r="C109" s="26"/>
      <c r="D109" s="26"/>
      <c r="E109" s="26"/>
      <c r="N109" s="5" t="s">
        <v>100</v>
      </c>
      <c r="O109">
        <v>104</v>
      </c>
    </row>
    <row r="110" spans="2:15" ht="25.5">
      <c r="B110" s="26"/>
      <c r="C110" s="26"/>
      <c r="D110" s="26"/>
      <c r="E110" s="26"/>
      <c r="N110" s="5" t="s">
        <v>101</v>
      </c>
      <c r="O110">
        <v>105</v>
      </c>
    </row>
    <row r="111" spans="2:15" ht="38.25">
      <c r="B111" s="26"/>
      <c r="C111" s="26"/>
      <c r="D111" s="26"/>
      <c r="E111" s="26"/>
      <c r="N111" s="5" t="s">
        <v>102</v>
      </c>
      <c r="O111">
        <v>106</v>
      </c>
    </row>
    <row r="112" spans="2:15" ht="12.75">
      <c r="B112" s="26"/>
      <c r="C112" s="26"/>
      <c r="D112" s="26"/>
      <c r="E112" s="26"/>
      <c r="N112" s="5" t="s">
        <v>103</v>
      </c>
      <c r="O112">
        <v>107</v>
      </c>
    </row>
    <row r="113" spans="2:15" ht="38.25">
      <c r="B113" s="26"/>
      <c r="C113" s="26"/>
      <c r="D113" s="26"/>
      <c r="E113" s="26"/>
      <c r="N113" s="5" t="s">
        <v>104</v>
      </c>
      <c r="O113">
        <v>108</v>
      </c>
    </row>
    <row r="114" spans="2:15" ht="12.75">
      <c r="B114" s="26"/>
      <c r="C114" s="26"/>
      <c r="D114" s="26"/>
      <c r="E114" s="26"/>
      <c r="N114" s="5" t="s">
        <v>105</v>
      </c>
      <c r="O114">
        <v>109</v>
      </c>
    </row>
    <row r="115" spans="2:15" ht="38.25">
      <c r="B115" s="26"/>
      <c r="C115" s="26"/>
      <c r="D115" s="26"/>
      <c r="E115" s="26"/>
      <c r="N115" s="5" t="s">
        <v>106</v>
      </c>
      <c r="O115">
        <v>110</v>
      </c>
    </row>
    <row r="116" spans="2:15" ht="25.5">
      <c r="B116" s="26"/>
      <c r="C116" s="26"/>
      <c r="D116" s="26"/>
      <c r="E116" s="26"/>
      <c r="N116" s="5" t="s">
        <v>107</v>
      </c>
      <c r="O116">
        <v>111</v>
      </c>
    </row>
    <row r="117" spans="2:15" ht="12.75">
      <c r="B117" s="26"/>
      <c r="C117" s="26"/>
      <c r="D117" s="26"/>
      <c r="E117" s="26"/>
      <c r="N117" s="5" t="s">
        <v>108</v>
      </c>
      <c r="O117">
        <v>112</v>
      </c>
    </row>
    <row r="118" spans="2:15" ht="25.5">
      <c r="B118" s="26"/>
      <c r="C118" s="26"/>
      <c r="D118" s="26"/>
      <c r="E118" s="26"/>
      <c r="N118" s="5" t="s">
        <v>109</v>
      </c>
      <c r="O118">
        <v>113</v>
      </c>
    </row>
    <row r="119" spans="2:15" ht="25.5">
      <c r="B119" s="26"/>
      <c r="C119" s="26"/>
      <c r="D119" s="26"/>
      <c r="E119" s="26"/>
      <c r="N119" s="5" t="s">
        <v>110</v>
      </c>
      <c r="O119">
        <v>114</v>
      </c>
    </row>
    <row r="120" spans="2:15" ht="25.5">
      <c r="B120" s="26"/>
      <c r="C120" s="26"/>
      <c r="D120" s="26"/>
      <c r="E120" s="26"/>
      <c r="N120" s="5" t="s">
        <v>111</v>
      </c>
      <c r="O120">
        <v>115</v>
      </c>
    </row>
    <row r="121" spans="2:15" ht="25.5">
      <c r="B121" s="26"/>
      <c r="C121" s="26"/>
      <c r="D121" s="26"/>
      <c r="E121" s="26"/>
      <c r="N121" s="5" t="s">
        <v>112</v>
      </c>
      <c r="O121">
        <v>116</v>
      </c>
    </row>
    <row r="122" spans="2:15" ht="25.5">
      <c r="B122" s="26"/>
      <c r="C122" s="26"/>
      <c r="D122" s="26"/>
      <c r="E122" s="26"/>
      <c r="N122" s="6" t="s">
        <v>113</v>
      </c>
      <c r="O122">
        <v>117</v>
      </c>
    </row>
    <row r="123" spans="2:15" ht="25.5">
      <c r="B123" s="26"/>
      <c r="C123" s="26"/>
      <c r="D123" s="26"/>
      <c r="E123" s="26"/>
      <c r="N123" s="5" t="s">
        <v>114</v>
      </c>
      <c r="O123">
        <v>118</v>
      </c>
    </row>
    <row r="124" spans="2:15" ht="25.5">
      <c r="B124" s="26"/>
      <c r="C124" s="26"/>
      <c r="D124" s="26"/>
      <c r="E124" s="26"/>
      <c r="N124" s="5" t="s">
        <v>115</v>
      </c>
      <c r="O124">
        <v>119</v>
      </c>
    </row>
    <row r="125" spans="2:15" ht="25.5">
      <c r="B125" s="26"/>
      <c r="C125" s="26"/>
      <c r="D125" s="26"/>
      <c r="E125" s="26"/>
      <c r="N125" s="5" t="s">
        <v>116</v>
      </c>
      <c r="O125">
        <v>120</v>
      </c>
    </row>
    <row r="126" spans="2:15" ht="25.5">
      <c r="B126" s="26"/>
      <c r="C126" s="26"/>
      <c r="D126" s="26"/>
      <c r="E126" s="26"/>
      <c r="N126" s="5" t="s">
        <v>117</v>
      </c>
      <c r="O126">
        <v>121</v>
      </c>
    </row>
    <row r="127" spans="2:15" ht="25.5">
      <c r="B127" s="26"/>
      <c r="C127" s="26"/>
      <c r="D127" s="26"/>
      <c r="E127" s="26"/>
      <c r="N127" s="5" t="s">
        <v>118</v>
      </c>
      <c r="O127">
        <v>122</v>
      </c>
    </row>
    <row r="128" spans="2:15" ht="38.25">
      <c r="B128" s="26"/>
      <c r="C128" s="26"/>
      <c r="D128" s="26"/>
      <c r="E128" s="26"/>
      <c r="N128" s="5" t="s">
        <v>119</v>
      </c>
      <c r="O128">
        <v>123</v>
      </c>
    </row>
    <row r="129" spans="2:15" ht="25.5">
      <c r="B129" s="26"/>
      <c r="C129" s="26"/>
      <c r="D129" s="26"/>
      <c r="E129" s="26"/>
      <c r="N129" s="5" t="s">
        <v>120</v>
      </c>
      <c r="O129">
        <v>124</v>
      </c>
    </row>
    <row r="130" spans="2:15" ht="25.5">
      <c r="B130" s="26"/>
      <c r="C130" s="26"/>
      <c r="D130" s="26"/>
      <c r="E130" s="26"/>
      <c r="N130" s="5" t="s">
        <v>121</v>
      </c>
      <c r="O130">
        <v>125</v>
      </c>
    </row>
    <row r="131" spans="2:15" ht="25.5">
      <c r="B131" s="26"/>
      <c r="C131" s="26"/>
      <c r="D131" s="26"/>
      <c r="E131" s="26"/>
      <c r="N131" s="5" t="s">
        <v>122</v>
      </c>
      <c r="O131">
        <v>126</v>
      </c>
    </row>
    <row r="132" spans="14:15" ht="25.5">
      <c r="N132" s="5" t="s">
        <v>86</v>
      </c>
      <c r="O132">
        <v>127</v>
      </c>
    </row>
    <row r="133" spans="14:15" ht="25.5">
      <c r="N133" s="5" t="s">
        <v>123</v>
      </c>
      <c r="O133">
        <v>128</v>
      </c>
    </row>
    <row r="134" spans="14:15" ht="12.75">
      <c r="N134" s="5" t="s">
        <v>124</v>
      </c>
      <c r="O134">
        <v>129</v>
      </c>
    </row>
    <row r="135" spans="14:15" ht="38.25">
      <c r="N135" s="5" t="s">
        <v>125</v>
      </c>
      <c r="O135">
        <v>130</v>
      </c>
    </row>
    <row r="136" spans="14:15" ht="38.25">
      <c r="N136" s="8" t="s">
        <v>126</v>
      </c>
      <c r="O136">
        <v>131</v>
      </c>
    </row>
    <row r="137" spans="14:15" ht="25.5">
      <c r="N137" s="5" t="s">
        <v>86</v>
      </c>
      <c r="O137">
        <v>132</v>
      </c>
    </row>
    <row r="138" spans="14:15" ht="25.5">
      <c r="N138" s="5" t="s">
        <v>127</v>
      </c>
      <c r="O138">
        <v>133</v>
      </c>
    </row>
    <row r="139" spans="14:15" ht="12.75">
      <c r="N139" s="5" t="s">
        <v>128</v>
      </c>
      <c r="O139">
        <v>134</v>
      </c>
    </row>
    <row r="140" spans="14:15" ht="12.75">
      <c r="N140" s="5" t="s">
        <v>129</v>
      </c>
      <c r="O140">
        <v>135</v>
      </c>
    </row>
    <row r="141" spans="14:15" ht="25.5">
      <c r="N141" s="5" t="s">
        <v>130</v>
      </c>
      <c r="O141">
        <v>136</v>
      </c>
    </row>
    <row r="142" spans="14:15" ht="25.5">
      <c r="N142" s="5" t="s">
        <v>131</v>
      </c>
      <c r="O142">
        <v>137</v>
      </c>
    </row>
    <row r="143" spans="14:15" ht="12.75">
      <c r="N143" s="10" t="s">
        <v>132</v>
      </c>
      <c r="O143">
        <v>138</v>
      </c>
    </row>
    <row r="144" spans="14:15" ht="25.5">
      <c r="N144" s="10" t="s">
        <v>133</v>
      </c>
      <c r="O144">
        <v>139</v>
      </c>
    </row>
    <row r="145" spans="14:15" ht="25.5">
      <c r="N145" s="10" t="s">
        <v>134</v>
      </c>
      <c r="O145">
        <v>140</v>
      </c>
    </row>
    <row r="146" spans="14:15" ht="25.5">
      <c r="N146" s="10" t="s">
        <v>135</v>
      </c>
      <c r="O146">
        <v>141</v>
      </c>
    </row>
    <row r="147" spans="14:15" ht="12.75">
      <c r="N147" s="10" t="s">
        <v>136</v>
      </c>
      <c r="O147">
        <v>142</v>
      </c>
    </row>
    <row r="148" spans="14:15" ht="38.25">
      <c r="N148" s="10" t="s">
        <v>137</v>
      </c>
      <c r="O148">
        <v>143</v>
      </c>
    </row>
    <row r="149" spans="14:15" ht="38.25">
      <c r="N149" s="10" t="s">
        <v>138</v>
      </c>
      <c r="O149">
        <v>144</v>
      </c>
    </row>
    <row r="150" spans="14:15" ht="25.5">
      <c r="N150" s="10" t="s">
        <v>139</v>
      </c>
      <c r="O150">
        <v>145</v>
      </c>
    </row>
    <row r="151" spans="14:15" ht="25.5">
      <c r="N151" s="10" t="s">
        <v>140</v>
      </c>
      <c r="O151">
        <v>146</v>
      </c>
    </row>
    <row r="152" spans="14:15" ht="25.5">
      <c r="N152" s="10" t="s">
        <v>141</v>
      </c>
      <c r="O152">
        <v>147</v>
      </c>
    </row>
    <row r="153" spans="14:15" ht="25.5">
      <c r="N153" s="10" t="s">
        <v>142</v>
      </c>
      <c r="O153">
        <v>148</v>
      </c>
    </row>
    <row r="154" spans="14:15" ht="12.75">
      <c r="N154" s="10" t="s">
        <v>13</v>
      </c>
      <c r="O154">
        <v>149</v>
      </c>
    </row>
    <row r="155" spans="14:15" ht="38.25">
      <c r="N155" s="10" t="s">
        <v>143</v>
      </c>
      <c r="O155">
        <v>150</v>
      </c>
    </row>
    <row r="156" spans="14:15" ht="25.5">
      <c r="N156" s="10" t="s">
        <v>144</v>
      </c>
      <c r="O156">
        <v>151</v>
      </c>
    </row>
    <row r="157" spans="14:15" ht="25.5">
      <c r="N157" s="10" t="s">
        <v>145</v>
      </c>
      <c r="O157">
        <v>152</v>
      </c>
    </row>
    <row r="158" spans="14:15" ht="25.5">
      <c r="N158" s="10" t="s">
        <v>146</v>
      </c>
      <c r="O158">
        <v>153</v>
      </c>
    </row>
    <row r="159" spans="14:15" ht="25.5">
      <c r="N159" s="10" t="s">
        <v>147</v>
      </c>
      <c r="O159">
        <v>154</v>
      </c>
    </row>
    <row r="160" spans="14:15" ht="25.5">
      <c r="N160" s="10" t="s">
        <v>148</v>
      </c>
      <c r="O160">
        <v>155</v>
      </c>
    </row>
    <row r="161" spans="14:15" ht="25.5">
      <c r="N161" s="10" t="s">
        <v>149</v>
      </c>
      <c r="O161">
        <v>156</v>
      </c>
    </row>
    <row r="162" spans="14:15" ht="25.5">
      <c r="N162" s="10" t="s">
        <v>150</v>
      </c>
      <c r="O162">
        <v>157</v>
      </c>
    </row>
    <row r="163" spans="14:15" ht="25.5">
      <c r="N163" s="10" t="s">
        <v>151</v>
      </c>
      <c r="O163">
        <v>158</v>
      </c>
    </row>
    <row r="164" spans="14:15" ht="25.5">
      <c r="N164" s="7" t="s">
        <v>152</v>
      </c>
      <c r="O164">
        <v>159</v>
      </c>
    </row>
    <row r="165" spans="14:15" ht="25.5">
      <c r="N165" s="5" t="s">
        <v>153</v>
      </c>
      <c r="O165">
        <v>160</v>
      </c>
    </row>
    <row r="166" spans="14:15" ht="25.5">
      <c r="N166" s="5" t="s">
        <v>154</v>
      </c>
      <c r="O166">
        <v>161</v>
      </c>
    </row>
    <row r="167" spans="14:15" ht="25.5">
      <c r="N167" s="5" t="s">
        <v>155</v>
      </c>
      <c r="O167">
        <v>162</v>
      </c>
    </row>
    <row r="168" spans="14:15" ht="12.75">
      <c r="N168" s="5" t="s">
        <v>156</v>
      </c>
      <c r="O168">
        <v>163</v>
      </c>
    </row>
    <row r="169" spans="14:15" ht="25.5">
      <c r="N169" s="5" t="s">
        <v>157</v>
      </c>
      <c r="O169">
        <v>164</v>
      </c>
    </row>
    <row r="170" spans="14:15" ht="38.25">
      <c r="N170" s="5" t="s">
        <v>158</v>
      </c>
      <c r="O170">
        <v>165</v>
      </c>
    </row>
    <row r="171" spans="14:15" ht="25.5">
      <c r="N171" s="5" t="s">
        <v>159</v>
      </c>
      <c r="O171">
        <v>166</v>
      </c>
    </row>
    <row r="172" spans="14:15" ht="12.75">
      <c r="N172" s="5" t="s">
        <v>160</v>
      </c>
      <c r="O172">
        <v>167</v>
      </c>
    </row>
    <row r="173" spans="14:15" ht="12.75">
      <c r="N173" s="5" t="s">
        <v>161</v>
      </c>
      <c r="O173">
        <v>168</v>
      </c>
    </row>
    <row r="174" spans="14:15" ht="25.5">
      <c r="N174" s="5" t="s">
        <v>162</v>
      </c>
      <c r="O174">
        <v>169</v>
      </c>
    </row>
    <row r="175" spans="14:15" ht="25.5">
      <c r="N175" s="5" t="s">
        <v>163</v>
      </c>
      <c r="O175">
        <v>170</v>
      </c>
    </row>
    <row r="176" spans="14:15" ht="25.5">
      <c r="N176" s="5" t="s">
        <v>164</v>
      </c>
      <c r="O176">
        <v>171</v>
      </c>
    </row>
    <row r="177" spans="14:15" ht="25.5">
      <c r="N177" s="5" t="s">
        <v>165</v>
      </c>
      <c r="O177">
        <v>172</v>
      </c>
    </row>
    <row r="178" spans="14:15" ht="25.5">
      <c r="N178" s="5" t="s">
        <v>166</v>
      </c>
      <c r="O178">
        <v>173</v>
      </c>
    </row>
    <row r="179" spans="14:15" ht="25.5">
      <c r="N179" s="5" t="s">
        <v>167</v>
      </c>
      <c r="O179">
        <v>174</v>
      </c>
    </row>
    <row r="180" spans="14:15" ht="12.75">
      <c r="N180" s="5" t="s">
        <v>168</v>
      </c>
      <c r="O180">
        <v>175</v>
      </c>
    </row>
    <row r="181" spans="14:15" ht="12.75">
      <c r="N181" s="5" t="s">
        <v>169</v>
      </c>
      <c r="O181">
        <v>176</v>
      </c>
    </row>
    <row r="182" spans="14:15" ht="12.75">
      <c r="N182" s="7" t="s">
        <v>170</v>
      </c>
      <c r="O182">
        <v>177</v>
      </c>
    </row>
    <row r="183" spans="14:15" ht="25.5">
      <c r="N183" s="5" t="s">
        <v>171</v>
      </c>
      <c r="O183">
        <v>178</v>
      </c>
    </row>
    <row r="184" spans="14:15" ht="38.25">
      <c r="N184" s="5" t="s">
        <v>172</v>
      </c>
      <c r="O184">
        <v>179</v>
      </c>
    </row>
    <row r="185" spans="14:15" ht="12.75">
      <c r="N185" s="5" t="s">
        <v>173</v>
      </c>
      <c r="O185">
        <v>180</v>
      </c>
    </row>
    <row r="186" spans="14:15" ht="12.75">
      <c r="N186" s="5" t="s">
        <v>174</v>
      </c>
      <c r="O186">
        <v>181</v>
      </c>
    </row>
    <row r="187" spans="14:15" ht="25.5">
      <c r="N187" s="5" t="s">
        <v>175</v>
      </c>
      <c r="O187">
        <v>182</v>
      </c>
    </row>
    <row r="188" spans="14:15" ht="12.75">
      <c r="N188" s="5" t="s">
        <v>176</v>
      </c>
      <c r="O188">
        <v>183</v>
      </c>
    </row>
    <row r="189" spans="14:15" ht="38.25">
      <c r="N189" s="5" t="s">
        <v>177</v>
      </c>
      <c r="O189">
        <v>184</v>
      </c>
    </row>
    <row r="190" spans="14:15" ht="25.5">
      <c r="N190" s="5" t="s">
        <v>178</v>
      </c>
      <c r="O190">
        <v>185</v>
      </c>
    </row>
    <row r="191" spans="14:15" ht="25.5">
      <c r="N191" s="5" t="s">
        <v>179</v>
      </c>
      <c r="O191">
        <v>186</v>
      </c>
    </row>
    <row r="192" spans="14:15" ht="12.75">
      <c r="N192" s="5" t="s">
        <v>180</v>
      </c>
      <c r="O192">
        <v>187</v>
      </c>
    </row>
    <row r="193" spans="14:15" ht="25.5">
      <c r="N193" s="5" t="s">
        <v>181</v>
      </c>
      <c r="O193">
        <v>188</v>
      </c>
    </row>
    <row r="194" spans="14:15" ht="12.75">
      <c r="N194" s="5" t="s">
        <v>182</v>
      </c>
      <c r="O194">
        <v>189</v>
      </c>
    </row>
    <row r="195" spans="14:15" ht="12.75">
      <c r="N195" s="5" t="s">
        <v>183</v>
      </c>
      <c r="O195">
        <v>190</v>
      </c>
    </row>
    <row r="196" spans="14:15" ht="25.5">
      <c r="N196" s="5" t="s">
        <v>184</v>
      </c>
      <c r="O196">
        <v>191</v>
      </c>
    </row>
    <row r="197" spans="14:15" ht="25.5">
      <c r="N197" s="5" t="s">
        <v>185</v>
      </c>
      <c r="O197">
        <v>192</v>
      </c>
    </row>
    <row r="198" spans="14:15" ht="12.75">
      <c r="N198" s="5" t="s">
        <v>186</v>
      </c>
      <c r="O198">
        <v>193</v>
      </c>
    </row>
    <row r="199" spans="14:15" ht="25.5">
      <c r="N199" s="5" t="s">
        <v>187</v>
      </c>
      <c r="O199">
        <v>194</v>
      </c>
    </row>
    <row r="200" spans="14:15" ht="12.75">
      <c r="N200" s="5" t="s">
        <v>188</v>
      </c>
      <c r="O200">
        <v>195</v>
      </c>
    </row>
    <row r="201" spans="14:15" ht="25.5">
      <c r="N201" s="5" t="s">
        <v>189</v>
      </c>
      <c r="O201">
        <v>196</v>
      </c>
    </row>
    <row r="202" spans="14:15" ht="25.5">
      <c r="N202" s="5" t="s">
        <v>190</v>
      </c>
      <c r="O202">
        <v>197</v>
      </c>
    </row>
    <row r="203" spans="14:15" ht="25.5">
      <c r="N203" s="5" t="s">
        <v>191</v>
      </c>
      <c r="O203">
        <v>198</v>
      </c>
    </row>
    <row r="204" spans="14:15" ht="12.75">
      <c r="N204" s="5" t="s">
        <v>8</v>
      </c>
      <c r="O204">
        <v>199</v>
      </c>
    </row>
    <row r="205" spans="14:15" ht="25.5">
      <c r="N205" s="5" t="s">
        <v>192</v>
      </c>
      <c r="O205">
        <v>200</v>
      </c>
    </row>
    <row r="206" spans="14:15" ht="25.5">
      <c r="N206" s="5" t="s">
        <v>193</v>
      </c>
      <c r="O206">
        <v>201</v>
      </c>
    </row>
    <row r="207" spans="14:15" ht="12.75">
      <c r="N207" s="5" t="s">
        <v>194</v>
      </c>
      <c r="O207">
        <v>202</v>
      </c>
    </row>
    <row r="208" spans="14:15" ht="12.75">
      <c r="N208" s="5" t="s">
        <v>195</v>
      </c>
      <c r="O208">
        <v>203</v>
      </c>
    </row>
    <row r="209" spans="14:15" ht="12.75">
      <c r="N209" s="5" t="s">
        <v>196</v>
      </c>
      <c r="O209">
        <v>204</v>
      </c>
    </row>
    <row r="210" spans="14:15" ht="12.75">
      <c r="N210" s="5" t="s">
        <v>197</v>
      </c>
      <c r="O210">
        <v>205</v>
      </c>
    </row>
    <row r="211" spans="14:15" ht="25.5">
      <c r="N211" s="6" t="s">
        <v>198</v>
      </c>
      <c r="O211">
        <v>206</v>
      </c>
    </row>
    <row r="212" spans="14:15" ht="51">
      <c r="N212" s="5" t="s">
        <v>199</v>
      </c>
      <c r="O212">
        <v>207</v>
      </c>
    </row>
    <row r="213" spans="14:15" ht="25.5">
      <c r="N213" s="5" t="s">
        <v>200</v>
      </c>
      <c r="O213">
        <v>208</v>
      </c>
    </row>
    <row r="214" spans="14:15" ht="25.5">
      <c r="N214" s="5" t="s">
        <v>201</v>
      </c>
      <c r="O214">
        <v>209</v>
      </c>
    </row>
    <row r="215" spans="14:15" ht="38.25">
      <c r="N215" s="5" t="s">
        <v>202</v>
      </c>
      <c r="O215">
        <v>210</v>
      </c>
    </row>
    <row r="216" spans="14:15" ht="12.75">
      <c r="N216" s="7" t="s">
        <v>203</v>
      </c>
      <c r="O216">
        <v>211</v>
      </c>
    </row>
  </sheetData>
  <sheetProtection password="EB84" sheet="1" objects="1" scenarios="1"/>
  <dataValidations count="3">
    <dataValidation type="list" allowBlank="1" showInputMessage="1" showErrorMessage="1" sqref="D6:D14">
      <formula1>OFFSET($N$5,H5,,COUNTA(COL1-H5))</formula1>
    </dataValidation>
    <dataValidation type="list" allowBlank="1" showInputMessage="1" showErrorMessage="1" sqref="C5">
      <formula1>COL1</formula1>
    </dataValidation>
    <dataValidation type="list" allowBlank="1" showInputMessage="1" showErrorMessage="1" sqref="D5">
      <formula1>OFFSET($N$5,H4,,COUNTA(COL1-H4))</formula1>
    </dataValidation>
  </dataValidations>
  <hyperlinks>
    <hyperlink ref="A2" r:id="rId1" display="oriolalt@gmail.com"/>
  </hyperlinks>
  <printOptions horizontalCentered="1" verticalCentered="1"/>
  <pageMargins left="0.7874015748031497" right="0.7874015748031497" top="0.984251968503937" bottom="0.984251968503937" header="0" footer="0"/>
  <pageSetup fitToHeight="3" horizontalDpi="600" verticalDpi="600" orientation="landscape" paperSize="9" r:id="rId4"/>
  <rowBreaks count="2" manualBreakCount="2">
    <brk id="16" max="10" man="1"/>
    <brk id="47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o.altisent</dc:creator>
  <cp:keywords/>
  <dc:description/>
  <cp:lastModifiedBy>o.altisent</cp:lastModifiedBy>
  <cp:lastPrinted>2011-11-29T16:22:38Z</cp:lastPrinted>
  <dcterms:created xsi:type="dcterms:W3CDTF">2009-07-21T17:37:57Z</dcterms:created>
  <dcterms:modified xsi:type="dcterms:W3CDTF">2011-11-29T16:23:17Z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